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1. melléklet" sheetId="1" r:id="rId1"/>
    <sheet name="2. melléklet" sheetId="2" r:id="rId2"/>
    <sheet name="2.a melléklet" sheetId="3" r:id="rId3"/>
    <sheet name="3.,4. melléklet" sheetId="4" r:id="rId4"/>
    <sheet name="5. melléklet" sheetId="5" r:id="rId5"/>
    <sheet name="6. melléklet" sheetId="6" r:id="rId6"/>
    <sheet name="7. melléklet" sheetId="7" r:id="rId7"/>
    <sheet name="8. melléklet" sheetId="8" r:id="rId8"/>
    <sheet name="9. melléklet" sheetId="9" r:id="rId9"/>
    <sheet name="10. melléklet" sheetId="10" r:id="rId10"/>
    <sheet name="11. melléklet" sheetId="11" r:id="rId11"/>
    <sheet name="12. melléklet" sheetId="12" r:id="rId12"/>
    <sheet name="13. melléklet" sheetId="13" r:id="rId13"/>
    <sheet name="14. melléklet" sheetId="14" r:id="rId14"/>
    <sheet name="15. melléklet" sheetId="15" r:id="rId15"/>
    <sheet name="16. melléklet" sheetId="16" r:id="rId16"/>
    <sheet name="17. melléklet" sheetId="17" r:id="rId17"/>
  </sheets>
  <definedNames>
    <definedName name="_xlnm.Print_Area" localSheetId="1">'2. melléklet'!$A$1:$I$775</definedName>
  </definedNames>
  <calcPr fullCalcOnLoad="1"/>
</workbook>
</file>

<file path=xl/comments11.xml><?xml version="1.0" encoding="utf-8"?>
<comments xmlns="http://schemas.openxmlformats.org/spreadsheetml/2006/main">
  <authors>
    <author>User</author>
  </authors>
  <commentList>
    <comment ref="A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8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<sst xmlns="http://schemas.openxmlformats.org/spreadsheetml/2006/main" count="1362" uniqueCount="768">
  <si>
    <t>Összesen</t>
  </si>
  <si>
    <t>Polgármesteri Hivatal</t>
  </si>
  <si>
    <t>2367 Újhartyán, Fő u.21.</t>
  </si>
  <si>
    <t>Újhartyán Községi Önkormányzat</t>
  </si>
  <si>
    <t>fő</t>
  </si>
  <si>
    <t>Önkormányzat Igazgatási tevékenység</t>
  </si>
  <si>
    <t>Háziorvosi szolgáltatás</t>
  </si>
  <si>
    <t>Védőnői szolgáltatás</t>
  </si>
  <si>
    <t>Közművelődés</t>
  </si>
  <si>
    <t>Létszám összesen:</t>
  </si>
  <si>
    <t>Közcélú foglalkoztatás</t>
  </si>
  <si>
    <t>Mindösszesen</t>
  </si>
  <si>
    <t>6. melléklet</t>
  </si>
  <si>
    <t>Bevétel</t>
  </si>
  <si>
    <t>Ft-ban</t>
  </si>
  <si>
    <t>Helyi adó</t>
  </si>
  <si>
    <t>Átvett pénz működésre</t>
  </si>
  <si>
    <t>Működési bevétel</t>
  </si>
  <si>
    <t>Fejlesztési bevétel</t>
  </si>
  <si>
    <t>Bevétel összesen:</t>
  </si>
  <si>
    <t>Kiadás</t>
  </si>
  <si>
    <t>Közvilágítás</t>
  </si>
  <si>
    <t>Konyha</t>
  </si>
  <si>
    <t>Védőnő</t>
  </si>
  <si>
    <t>Szakfeladat</t>
  </si>
  <si>
    <t>Járulékok</t>
  </si>
  <si>
    <t>Dologi kiadás</t>
  </si>
  <si>
    <t>Fejlesztés</t>
  </si>
  <si>
    <t>Kiadás összesen</t>
  </si>
  <si>
    <t>11. melléklet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</si>
  <si>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</si>
  <si>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</si>
  <si>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</si>
  <si>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</si>
  <si>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</si>
  <si>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</si>
  <si>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</si>
  <si>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</si>
  <si>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</si>
  <si>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</si>
  <si>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</si>
  <si>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</si>
  <si>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</si>
  <si>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</si>
  <si>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Működési bevételek</t>
  </si>
  <si>
    <t>Költségvetési támogatás</t>
  </si>
  <si>
    <t>Felhalmozási bevétel</t>
  </si>
  <si>
    <t>Átvett pénz</t>
  </si>
  <si>
    <t>Finanszírozási bevétel</t>
  </si>
  <si>
    <t>Bevétel összesen</t>
  </si>
  <si>
    <t>Kiadások</t>
  </si>
  <si>
    <t>Személyi juttatás</t>
  </si>
  <si>
    <t>Támogatások</t>
  </si>
  <si>
    <t>Kamatkiadások</t>
  </si>
  <si>
    <t>Felhalmozási kiadások</t>
  </si>
  <si>
    <t>Finanszírozási kiadás</t>
  </si>
  <si>
    <t>9. melléklet</t>
  </si>
  <si>
    <t xml:space="preserve">A működési és fejlesztési célú bevételek és kiadások </t>
  </si>
  <si>
    <t>alakulását külön bemutató mérleg</t>
  </si>
  <si>
    <t>1000 Ft-ban</t>
  </si>
  <si>
    <t>Önkormányzat működési bevételei</t>
  </si>
  <si>
    <t>Intézményi működési bevételek</t>
  </si>
  <si>
    <t>Önkormányzatok sajátos működési bevételei</t>
  </si>
  <si>
    <t>Szja alapján</t>
  </si>
  <si>
    <t>Helyi adók</t>
  </si>
  <si>
    <t>Átengedett központi adók</t>
  </si>
  <si>
    <t>Támogatások, kiegészítések</t>
  </si>
  <si>
    <t>Normatív hozzájárulások</t>
  </si>
  <si>
    <t>Normatív kötött felhasználású támogatás</t>
  </si>
  <si>
    <t>Felhalmozási bevételek</t>
  </si>
  <si>
    <t>Tárgyi eszközök értékesítése</t>
  </si>
  <si>
    <t>Önkormányzat sajátos felhalmozási bevételei</t>
  </si>
  <si>
    <t>Véglegesen átvett pénzeszközök</t>
  </si>
  <si>
    <t>OEP-től átvett pénzeszköz</t>
  </si>
  <si>
    <t>Egyéb költségvetési szervtől átvett</t>
  </si>
  <si>
    <t>Államháztartáson kívülről átvett</t>
  </si>
  <si>
    <t>Költségvetési bevételek összesen</t>
  </si>
  <si>
    <t>Finanszírozási célú műveletek bevételei</t>
  </si>
  <si>
    <t>Rövid lejáratú hitelek felvétele</t>
  </si>
  <si>
    <t>Hosszú lejáratú hitelek felvétele</t>
  </si>
  <si>
    <t>BEVÉTELEK ÖSSZESEN</t>
  </si>
  <si>
    <t>Működési célú kiadások</t>
  </si>
  <si>
    <t>Személyi juttatások</t>
  </si>
  <si>
    <t>Dologi kiadások</t>
  </si>
  <si>
    <t>Támogatásértékű működési kiadás</t>
  </si>
  <si>
    <t>Működési célú pénzeszközátadás</t>
  </si>
  <si>
    <t>Ellátottak pénzbeli juttatása</t>
  </si>
  <si>
    <t>Intézményi beruházási kiadások</t>
  </si>
  <si>
    <t>Tartalékok</t>
  </si>
  <si>
    <t>Általános tartalék</t>
  </si>
  <si>
    <t>Költségvetési kiadások összesen</t>
  </si>
  <si>
    <t>Finanszírozási célú műveletek kiadásai</t>
  </si>
  <si>
    <t>Rövid lejáratú hitelek törlesztése</t>
  </si>
  <si>
    <t>Hosszú lejáratú hitelek törlesztése</t>
  </si>
  <si>
    <t>KIADÁSOK ÖSSZESEN</t>
  </si>
  <si>
    <t>Költségvetési bevételek és kiadások egyenlege</t>
  </si>
  <si>
    <t>Finanszírozási célú bevételek és kiadások egyenlege</t>
  </si>
  <si>
    <t>8. melléklet</t>
  </si>
  <si>
    <t>Kimutatás</t>
  </si>
  <si>
    <t>Hitelképesség felső határa</t>
  </si>
  <si>
    <t>Gépjárműadó</t>
  </si>
  <si>
    <t>Saját bevételek</t>
  </si>
  <si>
    <t>Hosszú lejáratú hitelek visszafizetése</t>
  </si>
  <si>
    <t>Rövid lejáratú hitelek visszafizetése</t>
  </si>
  <si>
    <t>Rövid lejáratú kötelezettség</t>
  </si>
  <si>
    <t>4. melléklet</t>
  </si>
  <si>
    <t>5. melléklet</t>
  </si>
  <si>
    <t>Fejlesztési bevétel összesen</t>
  </si>
  <si>
    <t>Teljes munkaidőben foglalkoztatottak</t>
  </si>
  <si>
    <t>Részmunkaidőben foglalkoztatottak</t>
  </si>
  <si>
    <t>Idősügyi önk. kezd.</t>
  </si>
  <si>
    <t>Helyi önkormányzat</t>
  </si>
  <si>
    <t>Önkormányzat Hivatala</t>
  </si>
  <si>
    <t>Az Önkormányzat működési és fejlesztési bevételeinek, kiadásainak alakulása</t>
  </si>
  <si>
    <t>ezer Ft-ban</t>
  </si>
  <si>
    <t>Működés</t>
  </si>
  <si>
    <t>Normatíva</t>
  </si>
  <si>
    <t>Működési bevétel összesen</t>
  </si>
  <si>
    <t>Önkormányzat</t>
  </si>
  <si>
    <t>Polg.Hiv.</t>
  </si>
  <si>
    <t>Működési kiadás összesen</t>
  </si>
  <si>
    <t>Fejlesztési kiadás összesen</t>
  </si>
  <si>
    <t>Fejlesztési hiány</t>
  </si>
  <si>
    <t>Civil szervezetek támogatása</t>
  </si>
  <si>
    <t>Támog., pénzeszk.átadás</t>
  </si>
  <si>
    <t>Hiteltörl., kamat</t>
  </si>
  <si>
    <t>Beruházás</t>
  </si>
  <si>
    <t>Helyi Önkormányzat összesen</t>
  </si>
  <si>
    <t>Polgármesteri Hivatal összesen</t>
  </si>
  <si>
    <t>14. melléklet</t>
  </si>
  <si>
    <t>Európai Uniós forrásból finanszírozott beruházások</t>
  </si>
  <si>
    <t>3. melléklet</t>
  </si>
  <si>
    <t>Működési célú bevételek</t>
  </si>
  <si>
    <t>Felhalmozási célú bevételek</t>
  </si>
  <si>
    <t xml:space="preserve">Intézményi működési </t>
  </si>
  <si>
    <t>Pénzeszközátvétel</t>
  </si>
  <si>
    <t>Támogatásértékű m.bev.</t>
  </si>
  <si>
    <t>2367 Újhartyán, Fő u. 21.</t>
  </si>
  <si>
    <t>Intézmény</t>
  </si>
  <si>
    <t>Feladatra jutó kiadási előirányzat</t>
  </si>
  <si>
    <t>Feladathoz rendelt állami normatíva</t>
  </si>
  <si>
    <t>Önkormányzatot terhelő kiadás</t>
  </si>
  <si>
    <t>2367 Újhartyán, Fő  u.21.</t>
  </si>
  <si>
    <t>Támogatás összege forintban</t>
  </si>
  <si>
    <t>Jogcím</t>
  </si>
  <si>
    <t>Lakosságszám</t>
  </si>
  <si>
    <t>Település igazgatási feladatok</t>
  </si>
  <si>
    <t>Lakott külterületi lakás</t>
  </si>
  <si>
    <t>Körzeti igazgatási feladatok</t>
  </si>
  <si>
    <t>Pénzbeni és term.szoc juttatás</t>
  </si>
  <si>
    <t>Lakáshozjutás</t>
  </si>
  <si>
    <t>Óvodai ellátás</t>
  </si>
  <si>
    <t>Iskolai oktatás 1-4 évf.</t>
  </si>
  <si>
    <t>Iskolai oktatás 5-8 évf.</t>
  </si>
  <si>
    <t>Gyógypedagógia   -óvoda</t>
  </si>
  <si>
    <t>Gyógypedagógia   -iskola</t>
  </si>
  <si>
    <t>Napközis fogl.</t>
  </si>
  <si>
    <t>Nemzetiségi oktatás</t>
  </si>
  <si>
    <t>Bejáró gyermekek - óvoda</t>
  </si>
  <si>
    <t>Bejáró gyermekek - iskola</t>
  </si>
  <si>
    <t>Kistelepülések támogat. - óvoda</t>
  </si>
  <si>
    <t>Kistelepülések támogat. - iskola</t>
  </si>
  <si>
    <t>Étkeztetés támogatása - óvoda</t>
  </si>
  <si>
    <t>Étkeztetés támogatása - iskola</t>
  </si>
  <si>
    <t>Tanulók tankönyvtámogatása</t>
  </si>
  <si>
    <t>Közművelődési feladatok</t>
  </si>
  <si>
    <t>Pedagógus szakvizsga</t>
  </si>
  <si>
    <t>Osztályfőnöki pótlék</t>
  </si>
  <si>
    <t>Pedagógiai szakmai szolgálat</t>
  </si>
  <si>
    <t>Települési sportfeladatok</t>
  </si>
  <si>
    <t>Tömegközlekedési feladat</t>
  </si>
  <si>
    <t>Diáksport</t>
  </si>
  <si>
    <t>Szakmai informatikai feladatok</t>
  </si>
  <si>
    <t>Normatív összesen:</t>
  </si>
  <si>
    <t>SZJA 8%</t>
  </si>
  <si>
    <t>Jövedelem differenciálás mérs.</t>
  </si>
  <si>
    <t>Központi támogatás</t>
  </si>
  <si>
    <t>Kisebbségi Önkorm. Finansz.</t>
  </si>
  <si>
    <t>Összesen:</t>
  </si>
  <si>
    <t>13. melléklet</t>
  </si>
  <si>
    <t>12. melléklet</t>
  </si>
  <si>
    <t>7. melléklet</t>
  </si>
  <si>
    <t>1. melléklet</t>
  </si>
  <si>
    <t>forintban</t>
  </si>
  <si>
    <t>Építményadó</t>
  </si>
  <si>
    <t>Telekadó</t>
  </si>
  <si>
    <t>Iparűzési adó 1,6%</t>
  </si>
  <si>
    <t>Késedelmi pótlék</t>
  </si>
  <si>
    <t>Bírság, önell.pótlék</t>
  </si>
  <si>
    <t>Helyi adó összesen</t>
  </si>
  <si>
    <t>Kedvezményes étkeztetés</t>
  </si>
  <si>
    <t>TB finanszírozás védőnő, iskola eü.</t>
  </si>
  <si>
    <t>Mezőőrök tám.</t>
  </si>
  <si>
    <t>Közmunka program</t>
  </si>
  <si>
    <t>Működésre átvett pénz összesen</t>
  </si>
  <si>
    <t>Étkezési díjak</t>
  </si>
  <si>
    <t>ÁFA 27%</t>
  </si>
  <si>
    <t>Étkezési bevétel összesen</t>
  </si>
  <si>
    <t>Közterület búcsú</t>
  </si>
  <si>
    <t>Westel bérlet</t>
  </si>
  <si>
    <t>Iskola tornaterem</t>
  </si>
  <si>
    <t>Áfa 27%</t>
  </si>
  <si>
    <t>Működési bevételek összesen</t>
  </si>
  <si>
    <t>Folyószámlahitel</t>
  </si>
  <si>
    <t>Működési célú finanszírozási bevétel</t>
  </si>
  <si>
    <t>Működési bevétel mindösszesen</t>
  </si>
  <si>
    <t>Bevétel mindösszesen</t>
  </si>
  <si>
    <t xml:space="preserve">2. melléklet </t>
  </si>
  <si>
    <t>Szakfeladat összesen:</t>
  </si>
  <si>
    <t>Szakfeladat összesen</t>
  </si>
  <si>
    <t>Közalkalmazottak pótléka</t>
  </si>
  <si>
    <t>Járulék</t>
  </si>
  <si>
    <t>Élelmiszer beszerzés</t>
  </si>
  <si>
    <t>Gyógyszer</t>
  </si>
  <si>
    <t>Villamosenergia</t>
  </si>
  <si>
    <t>Víz,csatorna</t>
  </si>
  <si>
    <t>Víz, csatorna</t>
  </si>
  <si>
    <t>Közép-,felsőfokú oktatásban résztvevők juttatásai</t>
  </si>
  <si>
    <t>Szoc. hozzájárulási adó</t>
  </si>
  <si>
    <t>Gázenergia</t>
  </si>
  <si>
    <t>Karbantartás</t>
  </si>
  <si>
    <t>Belföldi kiküldetés</t>
  </si>
  <si>
    <t>Szoc.hj.adó</t>
  </si>
  <si>
    <t>Irodaszer, nyomtatvány</t>
  </si>
  <si>
    <t>Üzemanyag</t>
  </si>
  <si>
    <t>Szoc. Hj.adó</t>
  </si>
  <si>
    <t>Rendszeres gyermekvédelmi kedvezmény</t>
  </si>
  <si>
    <t>Óvodáztatási támogatás</t>
  </si>
  <si>
    <t>Pénzbeli átmeneti segélyek</t>
  </si>
  <si>
    <t>Köztemetés</t>
  </si>
  <si>
    <t>Helyi lakásépítési támogatás</t>
  </si>
  <si>
    <t>Egyéb üzemeltetés</t>
  </si>
  <si>
    <t>Reprezentáció</t>
  </si>
  <si>
    <t>Hajtó, kenőanyag</t>
  </si>
  <si>
    <t>Egyéb dologi</t>
  </si>
  <si>
    <t>Köztisztviselők jubileumi jutalma</t>
  </si>
  <si>
    <t>Köztisztviselők egyéb munkavégzés</t>
  </si>
  <si>
    <t>Szakkönyv</t>
  </si>
  <si>
    <t>Folyóirat</t>
  </si>
  <si>
    <t>Karbantartás, kisjavítás</t>
  </si>
  <si>
    <t>Cégautóadó</t>
  </si>
  <si>
    <t>Felső Homokhátság</t>
  </si>
  <si>
    <t>Újszülöttek támogatása</t>
  </si>
  <si>
    <t>Építéshatóság</t>
  </si>
  <si>
    <t>POLGÁRMESTERI HIVATAL ÖSSZESEN</t>
  </si>
  <si>
    <t>KIADÁSI ÖSSZESÍTŐ</t>
  </si>
  <si>
    <t>HELYI ÖNKORMÁNYZAT</t>
  </si>
  <si>
    <t>Települési hulladék</t>
  </si>
  <si>
    <t>Munkahelyi vendéglátás</t>
  </si>
  <si>
    <t>Szociális ösztöndíjak</t>
  </si>
  <si>
    <t>Háziorvosi alapellátás</t>
  </si>
  <si>
    <t>Lakásfenntartási támogatás</t>
  </si>
  <si>
    <t>Idősügyi önk.kezdeményezés</t>
  </si>
  <si>
    <t>Sporttevékenység</t>
  </si>
  <si>
    <t>Alapfokú zeneiskola</t>
  </si>
  <si>
    <t>POLGÁRMESTERI HIVATAL</t>
  </si>
  <si>
    <t>Önkormányzati jogalkotás</t>
  </si>
  <si>
    <t>MINDÖSSZESEN</t>
  </si>
  <si>
    <t>10. melléklet</t>
  </si>
  <si>
    <t xml:space="preserve">Magánszemélyek komm. adója </t>
  </si>
  <si>
    <t>Mezőőri járulék, egyéb sajátos bevétel</t>
  </si>
  <si>
    <t>Talajterhelési díj, egyéb</t>
  </si>
  <si>
    <t>Óvodaműködtetés támogatása</t>
  </si>
  <si>
    <t>Egyéb kötelező önkormányzati feladatok támogatása</t>
  </si>
  <si>
    <t>Közművelődési feladatok támogatása</t>
  </si>
  <si>
    <t>Tisztítószer</t>
  </si>
  <si>
    <t>Intézményvezetői pótlék</t>
  </si>
  <si>
    <t>Munkaruha</t>
  </si>
  <si>
    <t>Civil Alap</t>
  </si>
  <si>
    <t>Támogatásértékű működési kiadások</t>
  </si>
  <si>
    <t>Együtt segítő szolgálat</t>
  </si>
  <si>
    <t>Önkormányzatok elszámolásai</t>
  </si>
  <si>
    <t xml:space="preserve"> ÖNKORMÁNYZAT MŰKÖDÉS ÖSSZESEN</t>
  </si>
  <si>
    <t>ÖNKORMÁNYZAT FEJLESZTÉS ÖSSZESEN</t>
  </si>
  <si>
    <t>ÖNKORMÁNYZAT FINANSZÍROZÁS ÖSSZESEN</t>
  </si>
  <si>
    <t>HELYI ÖNKORMÁNYZAT MINDÖSSZESEN</t>
  </si>
  <si>
    <t>Járási hivatal működési kiadásai</t>
  </si>
  <si>
    <t>Telefonköltség</t>
  </si>
  <si>
    <t>Rehabilitációs hj., szja, egyéb befizetési kötelezettség</t>
  </si>
  <si>
    <t>Önkormányzat igazgatási tev.</t>
  </si>
  <si>
    <t>Tagi hitel törlesztés</t>
  </si>
  <si>
    <t>Kamatfizetés</t>
  </si>
  <si>
    <t>Tartalék</t>
  </si>
  <si>
    <t>Működési többlet</t>
  </si>
  <si>
    <t>Finanszírozás</t>
  </si>
  <si>
    <t>Kamata</t>
  </si>
  <si>
    <t>Önkorm. általános működési támogatása</t>
  </si>
  <si>
    <t>Önkormányzati hivatal működésének támogatása</t>
  </si>
  <si>
    <t>Település üzemeltetéshez kapcsolódó feladatok támogatása</t>
  </si>
  <si>
    <t>Beszámítás összege</t>
  </si>
  <si>
    <t>Általános támogatás összesen</t>
  </si>
  <si>
    <t>A települési önkormányzatok működésének támogatása</t>
  </si>
  <si>
    <t>Óvodapedagógusok bértámogatása</t>
  </si>
  <si>
    <t>Óvodapedagógusok munkáját segítők bértámogatása</t>
  </si>
  <si>
    <t>Hozzájárulás a pénzbeli szociális ellátásokhoz</t>
  </si>
  <si>
    <t>Települési önk.könyvtári és közművelődési feledatainak támogatása</t>
  </si>
  <si>
    <t>Lakott külterrülettel kapcsolatos feladatok támogatása</t>
  </si>
  <si>
    <t>Támogatás összesen</t>
  </si>
  <si>
    <t>Szennyvízkezelés</t>
  </si>
  <si>
    <t>Utak fenntartása</t>
  </si>
  <si>
    <t>Finanszírozási kiadások</t>
  </si>
  <si>
    <t xml:space="preserve"> ÖNKORMÁNYZAT ÖSSZESEN</t>
  </si>
  <si>
    <t>15. melléklet</t>
  </si>
  <si>
    <t>Céltartalék</t>
  </si>
  <si>
    <t>Kötelezően vállalt feladatok</t>
  </si>
  <si>
    <t>Önként vállalt feladatok</t>
  </si>
  <si>
    <t>Idősügyi önk. kezdeményezés</t>
  </si>
  <si>
    <t>Kötelező feladatok összesen</t>
  </si>
  <si>
    <t>Kötelező és önként vállalt feladatok összesen</t>
  </si>
  <si>
    <t>Újhartyán Város Önkormányzata</t>
  </si>
  <si>
    <t>Beszámítás után</t>
  </si>
  <si>
    <t>Gyermekétkeztetés támogatása</t>
  </si>
  <si>
    <t>Dolgozók bértámogatása</t>
  </si>
  <si>
    <t>Települési önkormányzatok köznevelési feladatainak támogatása</t>
  </si>
  <si>
    <t>Újhartyán Város Önkormányzatnál és az általa irányított költségvetési szerveknél</t>
  </si>
  <si>
    <t>Üzemeltetés támogatása</t>
  </si>
  <si>
    <t>Települést megillető állami támogatás</t>
  </si>
  <si>
    <t>K122</t>
  </si>
  <si>
    <t>Egyéb jogviszonyban lévőknek fizetett juttatások</t>
  </si>
  <si>
    <t>K2</t>
  </si>
  <si>
    <t>K337</t>
  </si>
  <si>
    <t>Egyéb szolgáltatások</t>
  </si>
  <si>
    <t>K62</t>
  </si>
  <si>
    <t>K67</t>
  </si>
  <si>
    <t xml:space="preserve">K351 </t>
  </si>
  <si>
    <t>Működési célú előzetesen felszámított áfa</t>
  </si>
  <si>
    <t>K1101</t>
  </si>
  <si>
    <t>Törvény szerinti illetmények, munkabérek</t>
  </si>
  <si>
    <t>K311</t>
  </si>
  <si>
    <t>Szakmai anyagok</t>
  </si>
  <si>
    <t>K312</t>
  </si>
  <si>
    <t>K321</t>
  </si>
  <si>
    <t>K322</t>
  </si>
  <si>
    <t>K331</t>
  </si>
  <si>
    <t>Közüzemi díjak</t>
  </si>
  <si>
    <t>K334</t>
  </si>
  <si>
    <t>K351</t>
  </si>
  <si>
    <t>K63</t>
  </si>
  <si>
    <t>Beruházási célú előzetesen felszámított áfa</t>
  </si>
  <si>
    <t>K3</t>
  </si>
  <si>
    <t>Dologi kiadások összesen</t>
  </si>
  <si>
    <t>Egyéb jogviszonyban lévőnek fizetett juttatások</t>
  </si>
  <si>
    <t xml:space="preserve">Egyéb szolgáltatások </t>
  </si>
  <si>
    <t>K341</t>
  </si>
  <si>
    <t>K61</t>
  </si>
  <si>
    <t>K353</t>
  </si>
  <si>
    <t>K9112</t>
  </si>
  <si>
    <t>Likviditási célú hitelek visszafizetése</t>
  </si>
  <si>
    <t>Egyéb pótlék</t>
  </si>
  <si>
    <t>K11</t>
  </si>
  <si>
    <t>Foglalkoztatottak személyi juttatása</t>
  </si>
  <si>
    <t>K123</t>
  </si>
  <si>
    <t>K11010</t>
  </si>
  <si>
    <t>Egyéb költségtérítés</t>
  </si>
  <si>
    <t>K48</t>
  </si>
  <si>
    <t>Üzemeltetési anyagok</t>
  </si>
  <si>
    <t>Kommunikációs szolgáltatások</t>
  </si>
  <si>
    <t>Egyéb szolgáltatás</t>
  </si>
  <si>
    <t xml:space="preserve">K312 </t>
  </si>
  <si>
    <t>Szakmai anyagok beszerzése (kisértékű eszközök)</t>
  </si>
  <si>
    <t>Üzemeltetési anyagok (irodaszerek, egyéb eszközök)</t>
  </si>
  <si>
    <t>K32</t>
  </si>
  <si>
    <t>Kommunikációs szolgáltatások (telefon, rendszerüzemeltetés)</t>
  </si>
  <si>
    <t>K355</t>
  </si>
  <si>
    <t>Reklám és propaganda kiadások</t>
  </si>
  <si>
    <t>Folyóirat, szakkönyv</t>
  </si>
  <si>
    <t>Üzemeltetési anyagok - irodaszer (festékpatronok miatt)</t>
  </si>
  <si>
    <t>Informatikai szolgáltatások (védőnői szoftver)</t>
  </si>
  <si>
    <t>Kommunikációs szolgáltatások telefon</t>
  </si>
  <si>
    <t>Költségtérítés</t>
  </si>
  <si>
    <t>Egyéb jogviszonyban lévőnek kifizetett juttatások</t>
  </si>
  <si>
    <t>Tüzifa</t>
  </si>
  <si>
    <t>Törvény szerinti illetmények</t>
  </si>
  <si>
    <t>K1104</t>
  </si>
  <si>
    <t>K1106</t>
  </si>
  <si>
    <t>K336</t>
  </si>
  <si>
    <t>K1107</t>
  </si>
  <si>
    <t>Béren kívüli juttatások (cafetéria)</t>
  </si>
  <si>
    <t>K1110</t>
  </si>
  <si>
    <t>Egyéb költségtérítések</t>
  </si>
  <si>
    <t>Táppénz hozzájárulás</t>
  </si>
  <si>
    <t>Kisértékű szakmai, informatikai eszköz</t>
  </si>
  <si>
    <t>Egyéb eszközbeszerzés</t>
  </si>
  <si>
    <t>Informatikai szolgáltatások(programok, rendszerkövetés,fénymásoló karbantartás)</t>
  </si>
  <si>
    <t>Kommunikációs szolgáltatások (telefonok)</t>
  </si>
  <si>
    <t>Szakmai tevékenységet segítő szolgáltatások</t>
  </si>
  <si>
    <t>Kiküldetések kiadásai</t>
  </si>
  <si>
    <t>K342</t>
  </si>
  <si>
    <t>Egyéb dologi kiadások (adók, illeték,egyéb befizetési kötelezettségek</t>
  </si>
  <si>
    <t>Informatikai eszközök beszerzése</t>
  </si>
  <si>
    <t>Szakmai képzések, kötelező továbbképzések</t>
  </si>
  <si>
    <t>K121</t>
  </si>
  <si>
    <t>Választott tisztségviselők juttatásai</t>
  </si>
  <si>
    <t>Keresetkiegészítés(bérkompenzáció)</t>
  </si>
  <si>
    <t>Üzemeltetési anyagok irodaszer</t>
  </si>
  <si>
    <t>Egyéb szolgáltatások (posta, biztosítás,banki, MÁK költségek stb.)</t>
  </si>
  <si>
    <t>Választásokkal kapcsolatos kiadások</t>
  </si>
  <si>
    <t xml:space="preserve">051030 Települési hulladék begyűjtése </t>
  </si>
  <si>
    <t>064010 Közvilágítás</t>
  </si>
  <si>
    <t>092060 Szociális ösztöndíjak</t>
  </si>
  <si>
    <t>072111 Háziorvosi alapellátás</t>
  </si>
  <si>
    <t>074031 Család és nővédelmi eü. gondozás</t>
  </si>
  <si>
    <t>106020 Lakásfenntartással,lakhatással összefüggő ellátások</t>
  </si>
  <si>
    <t>K46</t>
  </si>
  <si>
    <t>104051 Gyermekvédelmi pénzbeli és természetbeni ellátások, támogatások</t>
  </si>
  <si>
    <t>K42</t>
  </si>
  <si>
    <t>Rendkívüli gyermekvédelmi támogatás</t>
  </si>
  <si>
    <t>105010 Munkanélküli aktív korúak ellátása</t>
  </si>
  <si>
    <t>107060 Egyéb szociális pénzbeli és természetbeni ellátások, támogatások</t>
  </si>
  <si>
    <t xml:space="preserve">Természetben nyújtott átmeneti segély </t>
  </si>
  <si>
    <t>102050 Idősügyi önkormányzati kezdeményezések, programok</t>
  </si>
  <si>
    <t>091250 Alapfokú művészetoktatással összefüggő feladatok</t>
  </si>
  <si>
    <t>084031 Civil szervezetek működési támogatása</t>
  </si>
  <si>
    <t>041231,32,33 Közcélú foglalkoztatás</t>
  </si>
  <si>
    <t>018010 Önkormányzatok elszámolásai</t>
  </si>
  <si>
    <t>018030 Támogatási célú finanszírozási műveletek</t>
  </si>
  <si>
    <t>081045 Sporttevékenység</t>
  </si>
  <si>
    <t>066020 Város és községgazdálkodás</t>
  </si>
  <si>
    <t>052020 Szennyvízkezelés</t>
  </si>
  <si>
    <t>900060 Finanszírozási kiadások</t>
  </si>
  <si>
    <t>011130 Önkormányzati jogalkotás</t>
  </si>
  <si>
    <t>011130 Önkormányzatok igazgatási tevékenysége</t>
  </si>
  <si>
    <t>016010 Választásokkal kapcsolatos kiadások</t>
  </si>
  <si>
    <t>889942-1 Lakáshoz jutást segítő támogatások</t>
  </si>
  <si>
    <t>051030</t>
  </si>
  <si>
    <t>051031</t>
  </si>
  <si>
    <t>051032</t>
  </si>
  <si>
    <t>064010</t>
  </si>
  <si>
    <t>094260</t>
  </si>
  <si>
    <t>072111</t>
  </si>
  <si>
    <t>074031</t>
  </si>
  <si>
    <t>Aktív korúak ellátása</t>
  </si>
  <si>
    <t>Betegséggel kapcsolatos ellátások</t>
  </si>
  <si>
    <t>Gyermekvédelmi ellátások</t>
  </si>
  <si>
    <t>Lakhatással kapcsolatos ellátások</t>
  </si>
  <si>
    <t>Egyéb szociális ellátások</t>
  </si>
  <si>
    <t>Lakáshoz jutást segítő támogatások</t>
  </si>
  <si>
    <t>061030</t>
  </si>
  <si>
    <t>066020</t>
  </si>
  <si>
    <t>084031</t>
  </si>
  <si>
    <t>041231</t>
  </si>
  <si>
    <t>018010</t>
  </si>
  <si>
    <t>018030</t>
  </si>
  <si>
    <t>Támogatási célú finanszírozási műveletek</t>
  </si>
  <si>
    <t>082091</t>
  </si>
  <si>
    <t>081045</t>
  </si>
  <si>
    <t>091240</t>
  </si>
  <si>
    <t>Egyéb szolgáltatás (posta, biztosítás, reprezentáció)</t>
  </si>
  <si>
    <t>Reklám és propaganda kiadások (MAG TV, stb.)</t>
  </si>
  <si>
    <t>Egyéb dologi kiadások</t>
  </si>
  <si>
    <t>Kitüntető címek</t>
  </si>
  <si>
    <t>Nemzetiségi önkormányzat</t>
  </si>
  <si>
    <t>Szakmai anyagok (irodaszer, gyógyszer)</t>
  </si>
  <si>
    <t>Üzemeltetési anyagok beszerzése</t>
  </si>
  <si>
    <t>Konyhatechnológiai eszköz</t>
  </si>
  <si>
    <t>Kommunikációs szolgáltatások (telefon, internet, rendszergazdai tevékenység)</t>
  </si>
  <si>
    <t>Egyéb üzemeltetési szolgáltatások</t>
  </si>
  <si>
    <t>Beruházási célú előzetesen felszámítot áfa</t>
  </si>
  <si>
    <t>Szakmai anyagok beszerzése</t>
  </si>
  <si>
    <t>Tisztítószerek</t>
  </si>
  <si>
    <t>K335</t>
  </si>
  <si>
    <t>Pénzmaradvány</t>
  </si>
  <si>
    <t>Táboroztatás</t>
  </si>
  <si>
    <t>K504</t>
  </si>
  <si>
    <t>Nagycsaládosok pályázat</t>
  </si>
  <si>
    <t>051030 Települési hulladék begyűjtése</t>
  </si>
  <si>
    <t>045160 Közutak üzemeltetése</t>
  </si>
  <si>
    <t>074031 Család és nővédelmi eü.gondozás</t>
  </si>
  <si>
    <t>013360 Iskolafenntartás</t>
  </si>
  <si>
    <t>082091 Közművelődési intézmények</t>
  </si>
  <si>
    <t>018030 Támogatási célú finaszírozási műveletek</t>
  </si>
  <si>
    <t>041231 Közcélú foglalkoztatás</t>
  </si>
  <si>
    <t>091250 Alapfokú művészetoktatás</t>
  </si>
  <si>
    <t>102050 Idősügyi önkorm. kezdeményezések</t>
  </si>
  <si>
    <t>061030 Lakáshoz jutást segítő támogatások</t>
  </si>
  <si>
    <t>106020 Lakásfenntartással összefüggő támogatások</t>
  </si>
  <si>
    <t>101150 Betegséggel összefüggő támogatások</t>
  </si>
  <si>
    <t>104051 Gyermekvédelmi pénzbeli és természetbeni ellátások</t>
  </si>
  <si>
    <t>107060 Egyéb szociális pénzbeli és természetbeni ellátások</t>
  </si>
  <si>
    <t>011130 Önkormányzati igazgatás</t>
  </si>
  <si>
    <t>Intézmények költségvetési előirányzatai és támogatásai felújítás, beruházás nélkül</t>
  </si>
  <si>
    <t>052020</t>
  </si>
  <si>
    <t>045160</t>
  </si>
  <si>
    <t>092060</t>
  </si>
  <si>
    <t>105010</t>
  </si>
  <si>
    <t>106020</t>
  </si>
  <si>
    <t>101150</t>
  </si>
  <si>
    <t>104051</t>
  </si>
  <si>
    <t>107060</t>
  </si>
  <si>
    <t>102050</t>
  </si>
  <si>
    <t>Városgazdálkodás</t>
  </si>
  <si>
    <t>081250</t>
  </si>
  <si>
    <t>Alapfokú művészetoktatás</t>
  </si>
  <si>
    <t>900060</t>
  </si>
  <si>
    <t>011130</t>
  </si>
  <si>
    <t>016010</t>
  </si>
  <si>
    <t xml:space="preserve">Lakásfenntartási </t>
  </si>
  <si>
    <t>Betegséggel összefüggő</t>
  </si>
  <si>
    <t>Gyermekvédelmi támogatások</t>
  </si>
  <si>
    <t>Egyéb szociális támogatások</t>
  </si>
  <si>
    <t>Lakáshoz jutást segítő</t>
  </si>
  <si>
    <t>091250</t>
  </si>
  <si>
    <t>Támogatási célú finanszírozás</t>
  </si>
  <si>
    <t>Választásokkal kapcsolatos feladatok</t>
  </si>
  <si>
    <t>104051 Gyermekvédelmi pénzbeli és term. ellátások</t>
  </si>
  <si>
    <t>107060 Egyéb szociális pénzbeli és term.ellátások</t>
  </si>
  <si>
    <t>011220 Adóigazgatás</t>
  </si>
  <si>
    <t>Pénzügyi befekt. bev.</t>
  </si>
  <si>
    <t xml:space="preserve">Költségvetési tám. </t>
  </si>
  <si>
    <t>900060 Finanszírozási kiadások,bevételek</t>
  </si>
  <si>
    <t>Átengedett központi adó</t>
  </si>
  <si>
    <t>Működési bevételek és kiadások egyenlege</t>
  </si>
  <si>
    <t>Felhalmozási célú bevételek és kiadások egyenlege</t>
  </si>
  <si>
    <t>2015 terv</t>
  </si>
  <si>
    <t>Kedvezményes óvodai, iskolai étkeztetés támogatása</t>
  </si>
  <si>
    <t>Városgazdálkodási feladatok</t>
  </si>
  <si>
    <t>Templom festés egyház része</t>
  </si>
  <si>
    <t>Település működési támogatása</t>
  </si>
  <si>
    <t>Hitelfelvétel</t>
  </si>
  <si>
    <t>Hiteltörlesztés</t>
  </si>
  <si>
    <t>Köznevelési intézményi étkeztetés</t>
  </si>
  <si>
    <t>Helyettesítés, túlóra</t>
  </si>
  <si>
    <t>Egyéb szakmai szolgáltatások (szakmai felelősségbiztosítás, kamarai tagdíj, postaköltség)</t>
  </si>
  <si>
    <t>Üzemeltetési szolgáltatások</t>
  </si>
  <si>
    <t>Felnőtt étkeztetés</t>
  </si>
  <si>
    <t>066020 Városgazdálkodási feladatok</t>
  </si>
  <si>
    <t>Újföld törzstőke rendezés</t>
  </si>
  <si>
    <t>Rezsiköltség pinceklub</t>
  </si>
  <si>
    <t>Szociális szakfeladatok mindösszesen:</t>
  </si>
  <si>
    <t>Konyha szakfeladatok mindösszesen:</t>
  </si>
  <si>
    <t>082091 Ifjúsági szálló, Tájház</t>
  </si>
  <si>
    <t>HELYI ÖNKORMÁNYZAT MŰKÖDÉSI KIADÁSOK:</t>
  </si>
  <si>
    <t>013330</t>
  </si>
  <si>
    <t>Reklám, propaganda kiadások</t>
  </si>
  <si>
    <t>Üzemeltetési anyagok (irodaszerek, egyéb eszközök,tisztítószerek)</t>
  </si>
  <si>
    <t xml:space="preserve">Rezsiköltség </t>
  </si>
  <si>
    <t>5 db pad</t>
  </si>
  <si>
    <t>Tájház eszközbeszerzés</t>
  </si>
  <si>
    <t>Szakmai anyagok beszerzése (könyv, kisértékű szakmai eszköz)</t>
  </si>
  <si>
    <t>Polcok, bútorok</t>
  </si>
  <si>
    <t>Egyéb szakmai szolgáltatás (oktatási költség)</t>
  </si>
  <si>
    <t>Ifjúsági szálló, Tájház</t>
  </si>
  <si>
    <t>082092</t>
  </si>
  <si>
    <t>Hősök tere bérleti díj</t>
  </si>
  <si>
    <t>Ifjúsági szálló bérleti díja</t>
  </si>
  <si>
    <t>Intézmények használati díja</t>
  </si>
  <si>
    <t>Közalkalmazottak jutt. (2 fő mezőőr, 1 fő karbantartó)</t>
  </si>
  <si>
    <t>Szakmai tev.segítő szolgáltatás (ügyvéd, közbeszerzés, földhivatal,közjegyző, belső ellenőr stb.)</t>
  </si>
  <si>
    <t>1 fő*122000</t>
  </si>
  <si>
    <t>Képviselői tiszteletdíjak</t>
  </si>
  <si>
    <t>Alpolgármester tiszteletdíja</t>
  </si>
  <si>
    <t>Külsős bizottsági tagok tiszteletdíja</t>
  </si>
  <si>
    <t>Óvoda Tízórai+ebéd 7 fő x 610Ft x 220 nap*0,85</t>
  </si>
  <si>
    <t>Napközis 97 fő x 672Ft x 185 nap*0,85</t>
  </si>
  <si>
    <t>Fejlesztési célú hitelfelvétel</t>
  </si>
  <si>
    <t>Dabas Rádió támogatása</t>
  </si>
  <si>
    <t>Ügyvédi díj **</t>
  </si>
  <si>
    <t>Ügyeleti központ működési támogatása</t>
  </si>
  <si>
    <t>Menzás 55 fő x 543Ft x 185 nap*0,85</t>
  </si>
  <si>
    <t>Tízórai, ebéd 49fő x 610Ft x 185 nap*0,85</t>
  </si>
  <si>
    <t>Felhalmozási bevételek mindösszesen</t>
  </si>
  <si>
    <t>Előző évről elmaradt bevétel</t>
  </si>
  <si>
    <t>Felhalmozási kiadás mindösszesen</t>
  </si>
  <si>
    <t>Iskolabővítés</t>
  </si>
  <si>
    <t>Felhalmozási célú hitel tárgyévi törlesztőrészlete</t>
  </si>
  <si>
    <t>Finanszírozási többlet</t>
  </si>
  <si>
    <t>Normatív támogatás</t>
  </si>
  <si>
    <t>Óvodai, iskolai étkeztetés</t>
  </si>
  <si>
    <t>082092 Ifjúsági szálló, Tájház</t>
  </si>
  <si>
    <t>konyha kiadásai között</t>
  </si>
  <si>
    <t>Hosszú lejáratú hitel</t>
  </si>
  <si>
    <t>Rövid lejáratú hitel/ Kölcsöntörlesztés</t>
  </si>
  <si>
    <t>18. melléklet</t>
  </si>
  <si>
    <t>Saját bevételek és adósságot keletkeztető ügyletekből eredő fizetési kötelezettség a tervezett hitel futamidejének végéig</t>
  </si>
  <si>
    <t>e Ft</t>
  </si>
  <si>
    <t>Sszám</t>
  </si>
  <si>
    <t>Tárgyév</t>
  </si>
  <si>
    <t>Összesen (3+…+6)</t>
  </si>
  <si>
    <t>Saját bevétel</t>
  </si>
  <si>
    <t>1. évben</t>
  </si>
  <si>
    <t>2. évben</t>
  </si>
  <si>
    <t>3. évben</t>
  </si>
  <si>
    <t>Tárgyévet megelőző évben</t>
  </si>
  <si>
    <t>Tárgyévet két évvel megelőző évben</t>
  </si>
  <si>
    <t>Osztalékok, koncessziós díjak, hozambevételek</t>
  </si>
  <si>
    <t>- </t>
  </si>
  <si>
    <t>-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</si>
  <si>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</si>
  <si>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</si>
  <si>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</si>
  <si>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értékesítésből, privatizációból származó bevételek</t>
  </si>
  <si>
    <t>Kezességvállalással kapcsolatos megtérülés</t>
  </si>
  <si>
    <t>Sajátbevételek (1+…+7)</t>
  </si>
  <si>
    <t>Saját bevételek (8. sor) 50 %-a</t>
  </si>
  <si>
    <t>Előző év(ek)ben keletkezett tárgyévet terhelő fizetési kötelezettség (11+…+18)</t>
  </si>
  <si>
    <t xml:space="preserve">  Hitelből eredő fizetési kötelezettség</t>
  </si>
  <si>
    <t xml:space="preserve">  Kölcsönből eredő fizetési kötelezettség</t>
  </si>
  <si>
    <t xml:space="preserve">  Hitelviszonyt megtestesítő értékpapírból eredő fizetési kötelezettség</t>
  </si>
  <si>
    <t xml:space="preserve">  Adottváltóból eredő fizetési kötelezettség</t>
  </si>
  <si>
    <t xml:space="preserve">  Pénzügyi lízingből eredő fizetési kötelezettség</t>
  </si>
  <si>
    <t xml:space="preserve">  Halasztott fizetés, részletfizetés fizetési kötelezettsége</t>
  </si>
  <si>
    <t xml:space="preserve">  Szerződésben kikötött visszavásárlási kötelezettség</t>
  </si>
  <si>
    <t xml:space="preserve">  Kezesség-, és garanciavállalásból eredő fizetési kötelezettség</t>
  </si>
  <si>
    <t>Tárgyévben keletkezett illetve keletkező, tárgyévet terhelő fizetési kötelezettség (20+…27)</t>
  </si>
  <si>
    <t>Fizetési kötelezettség összesen (10+19)</t>
  </si>
  <si>
    <t>Fizetési kötelezettséggel csökkentett saját bevétel (9-28)</t>
  </si>
  <si>
    <t>Költségvetés 2016</t>
  </si>
  <si>
    <t>2015 teljesítés</t>
  </si>
  <si>
    <t>2016 terv</t>
  </si>
  <si>
    <t>Lakosságszám 2782 fő</t>
  </si>
  <si>
    <t>2015 tény</t>
  </si>
  <si>
    <t>Bevételi jogcím</t>
  </si>
  <si>
    <t>013030 Közterület rendjének fenntartása</t>
  </si>
  <si>
    <t>Felhalmozási célú kiadások előirányzata feladatonként 2016. évben</t>
  </si>
  <si>
    <t>Felhalmozási célú bevételek alakulása 2016. évben</t>
  </si>
  <si>
    <t>Újhartyán Önkormányzat 2016. évi előirányzat felhasználási ütemterve</t>
  </si>
  <si>
    <t>Újhartyán Város Önkormányzatának 2016. évi kiadási terve szakfeladatonként</t>
  </si>
  <si>
    <t>Újhartyán Község Önkormányzatának 2016. évi bevételi terve szakfeladatonként</t>
  </si>
  <si>
    <t>Kiadási - bevételi összesítő a 2016. évi költségvetéshez</t>
  </si>
  <si>
    <t>A normatív támogatások összegének évenkénti alakulása 2010-2016 időszakban</t>
  </si>
  <si>
    <t>Gyermekek szünidei étkeztetése</t>
  </si>
  <si>
    <t xml:space="preserve">Engedélyezett létszám 2016. évben </t>
  </si>
  <si>
    <t>2016. évi alakulását külön bemutató mérleg</t>
  </si>
  <si>
    <t>Az önkormányzat kötelező és önként vállalt feladatainak kiadása 2016. évben</t>
  </si>
  <si>
    <t>Céljuttatás</t>
  </si>
  <si>
    <t>Szellemi termék (Étkezési nyilvántartó rendszer)</t>
  </si>
  <si>
    <t>Rászoruló gyermekek szünidei étkeztetése</t>
  </si>
  <si>
    <t>096015 Gyermekétkeztetés köznevelési intézményben</t>
  </si>
  <si>
    <t>096025 Munkahelyi étkeztetés köznevelési intézményben</t>
  </si>
  <si>
    <t>Rovat</t>
  </si>
  <si>
    <t xml:space="preserve">Jogcím </t>
  </si>
  <si>
    <t>K5</t>
  </si>
  <si>
    <t>Működési célú. pénzeszk.átadás     Révfülöpi tábor</t>
  </si>
  <si>
    <t>Nyugdíjasklub</t>
  </si>
  <si>
    <t>K511</t>
  </si>
  <si>
    <t>Újszülöttek</t>
  </si>
  <si>
    <t>K12</t>
  </si>
  <si>
    <t>Zenetanárok megbízási díja</t>
  </si>
  <si>
    <t>Szakmai beszerzések</t>
  </si>
  <si>
    <t>Sportalap</t>
  </si>
  <si>
    <t>K1</t>
  </si>
  <si>
    <t>Személyi juttatás sportmanager</t>
  </si>
  <si>
    <t>Dologi kiadás összesen</t>
  </si>
  <si>
    <t>K65</t>
  </si>
  <si>
    <t>K6</t>
  </si>
  <si>
    <t>Beruházások</t>
  </si>
  <si>
    <t>Egyéb tárgyi eszköz beszerzés Ipari hűtőszekrény</t>
  </si>
  <si>
    <t>Asztali számítógép monitorral</t>
  </si>
  <si>
    <t>Üzemeltetési anyag</t>
  </si>
  <si>
    <t>Élelmiszerek (sertéshús beszerzés becsült értéke 1875000)</t>
  </si>
  <si>
    <t>Működési célú előzetesen felszámított áfa (érvényesítve a sertéshús áfacsökkentése)</t>
  </si>
  <si>
    <t>Kisértékű szakmai eszköz (nyomtató beszerzés)</t>
  </si>
  <si>
    <t>Karbantartás, kisjavítás (ajtó hangszigetelés)</t>
  </si>
  <si>
    <t>Egészségügyi hj., kifizetői adó</t>
  </si>
  <si>
    <t>2015. évről áthúzódó bérkompenzáció támogatása</t>
  </si>
  <si>
    <t>096015</t>
  </si>
  <si>
    <t>096025</t>
  </si>
  <si>
    <t>Üzemanyag, biztosítás, autójavítás,telefon, stb.</t>
  </si>
  <si>
    <t>Tűzifa kemencébe</t>
  </si>
  <si>
    <t>szakmai foglalkozásokhoz anyag</t>
  </si>
  <si>
    <t>kézműves bemutatóhoz alapanyag</t>
  </si>
  <si>
    <t>tárgyi eszközök beszerzése edények pótlása</t>
  </si>
  <si>
    <t>fogasok, bankettasztal, üstház, műanyag összecsukható székek</t>
  </si>
  <si>
    <t>Kisértékű informatikai eszköz (nyomtató, scanner, billentyűzet)</t>
  </si>
  <si>
    <t>Gáz</t>
  </si>
  <si>
    <t>Villany</t>
  </si>
  <si>
    <t>Irodába polc</t>
  </si>
  <si>
    <t>Iratmegsemmisítő</t>
  </si>
  <si>
    <t>Morzsaporszívó</t>
  </si>
  <si>
    <t>082092 Közművelődési intézmények közösségi színterek működtetése</t>
  </si>
  <si>
    <t>013030</t>
  </si>
  <si>
    <t>Közterület rendjének fenntartása</t>
  </si>
  <si>
    <t>Óvoda 180 fő x 672Ft x 220 nap*0,85</t>
  </si>
  <si>
    <t>Szalagfüggöny, feliratozás, irodai szék</t>
  </si>
  <si>
    <t>Főépítész megbízási díja (2016.júniustól, májusig 2015-ben fizetve)</t>
  </si>
  <si>
    <t>Szakmai anyagbeszerzés</t>
  </si>
  <si>
    <t>Tárgyi eszközök: kültéri padok, templom díszkút</t>
  </si>
  <si>
    <t>Lóalom üzem közmű</t>
  </si>
  <si>
    <t>Dabasi szőlősi út Dabas része</t>
  </si>
  <si>
    <t>Egyéb dologi kiadások(Felcsúti bérlet, stb.)</t>
  </si>
  <si>
    <t>Banasák féle per önkormányzatok járadéka</t>
  </si>
  <si>
    <t>Testvérvárosi kapcsolatok pályázati forrás</t>
  </si>
  <si>
    <t>Banasák féle per járadéka és ügyvédi díj</t>
  </si>
  <si>
    <t>Felnőtt étk. 45 fő x 591Ft x 260 nap</t>
  </si>
  <si>
    <t>Egyéb tárgyi eszközök beszerzése (beszéd mikrofon, kávéfőző)</t>
  </si>
  <si>
    <t>Autó téli gumi, vonóhorog, feliratozás</t>
  </si>
  <si>
    <t>Szobor</t>
  </si>
  <si>
    <t>Lóalom üzem útépítés</t>
  </si>
  <si>
    <t>Hősök tere  ingatlan vételár</t>
  </si>
  <si>
    <t>Fő utca 31. ingatlan vételár</t>
  </si>
  <si>
    <t>Monori utca ingatlan vételár</t>
  </si>
  <si>
    <t>Kerékpárút tervezés Újhartyán- Hernád</t>
  </si>
  <si>
    <t>Kerékpárút tervezés Újhartyán- Kakucs</t>
  </si>
  <si>
    <t>Újhartyán-Dabas kerékpárút geodéziai munkák, kisajátítás</t>
  </si>
  <si>
    <t>Kerékpárút Hernád része</t>
  </si>
  <si>
    <t>Kerékpárút Kakucs része</t>
  </si>
  <si>
    <t>Dabasi kerékpárút geodézia, stb Dabas része</t>
  </si>
  <si>
    <t>Gödör park kiépítése kivitelezési költség</t>
  </si>
  <si>
    <t>Gödör park kiépítés tervezési költség</t>
  </si>
  <si>
    <t>Térfigyelő kamerarendszer kiépítése</t>
  </si>
  <si>
    <t>Intézményi kamerarendszer felülvizsgálata</t>
  </si>
  <si>
    <t>Templom belső festése</t>
  </si>
  <si>
    <t>Templom gépészeti munkák</t>
  </si>
  <si>
    <t>Templom restaurálás</t>
  </si>
  <si>
    <t>Templom restaurálás pályázati forrás</t>
  </si>
  <si>
    <t>Templom gépészet pályázati forrás</t>
  </si>
  <si>
    <t>Sorházak építése (Fecskeház, Árpád utca)</t>
  </si>
  <si>
    <t>Fecskeházak építése pályázati forrás</t>
  </si>
  <si>
    <t>Rendezési terv Pestterv</t>
  </si>
  <si>
    <t>Rendezési terv Tér-T-Rend Kft</t>
  </si>
  <si>
    <t>Polgármesteri hivatal engedélyes terv</t>
  </si>
  <si>
    <t>Közvilágítás korszerűsítés</t>
  </si>
  <si>
    <t>Közvilágítás korszerűsítés pályázati forrás</t>
  </si>
  <si>
    <t>Mezőgazdasági utak felújítása</t>
  </si>
  <si>
    <t>Belterületi útfelújítás Thököly utca</t>
  </si>
  <si>
    <t>Közutakkal kapcsolatos geodéziai munkák</t>
  </si>
  <si>
    <t>Iskolabővítés pályázati forrás</t>
  </si>
  <si>
    <t xml:space="preserve">Körforgalmi csomópont közvilágítás, UPC kiváltás, növénytelepítés </t>
  </si>
  <si>
    <t>Felnőtt játszótér</t>
  </si>
  <si>
    <t>Városnap</t>
  </si>
  <si>
    <t>Testvérvárosi kapcsolatok</t>
  </si>
  <si>
    <t>Közlekedési tükör</t>
  </si>
  <si>
    <t>Informatikai eszközök beszerzése ASP számítógép</t>
  </si>
  <si>
    <t>UTÜ-OKIP működési támogatás</t>
  </si>
  <si>
    <t>Városfejlesztő Kft törzstőke rendezése</t>
  </si>
  <si>
    <t>Dabas geodézia</t>
  </si>
  <si>
    <t>Templom gépészet</t>
  </si>
  <si>
    <t>Fecskeház építése</t>
  </si>
  <si>
    <t xml:space="preserve">Pénzmaradvány </t>
  </si>
  <si>
    <t>Önkormányzat működés</t>
  </si>
  <si>
    <t>Önkormányzat fejlesztés</t>
  </si>
  <si>
    <t>Önkormányzat finanszírozás</t>
  </si>
  <si>
    <t>Önkormányzat összesen</t>
  </si>
  <si>
    <t>Helyi önkormányzat mindösszesen</t>
  </si>
  <si>
    <t>Külső személyi juttatások (Czagányi féle kézirat)</t>
  </si>
  <si>
    <t>Gödör park kivitelezés pályázati forrás</t>
  </si>
  <si>
    <t>Közvilágítás korszerűsítés pályázat</t>
  </si>
  <si>
    <t>Felhalmozási célú finanszírozási bev.</t>
  </si>
  <si>
    <t>Karbantartás, kisjavítás irattár festés, polcok</t>
  </si>
  <si>
    <t>UTÜ-OKIP beruházásokra átadott pénzeszköz</t>
  </si>
  <si>
    <t xml:space="preserve">Grassalkovich tér II. ütem </t>
  </si>
  <si>
    <t>Fő utca, Monori utca épület bontás, parkoló, tér kialakítása</t>
  </si>
  <si>
    <t>Fűkasza, fűnyíró, utánfutó beszerzés</t>
  </si>
  <si>
    <t>Kombinált gép és pótkocsi</t>
  </si>
  <si>
    <t>Szép utca sávelválasztó növényzet, öntöző rendszer</t>
  </si>
  <si>
    <t>ebből:</t>
  </si>
  <si>
    <t>Fejleszési bevételek 2015 összesen</t>
  </si>
  <si>
    <t>TAO önrész biztosítása</t>
  </si>
  <si>
    <t>Sport szakosztályok támogatása</t>
  </si>
  <si>
    <t>Silence Kft terület részlet 2x</t>
  </si>
  <si>
    <t>096015 Étkeztetés köznevelési intézményben</t>
  </si>
  <si>
    <t>096025 Munkahelyi étkeztetés</t>
  </si>
  <si>
    <t>ph</t>
  </si>
  <si>
    <t>096015 Óvodai int. Étkeztetés</t>
  </si>
  <si>
    <t>09625 Munkahelyi étkeztetés</t>
  </si>
  <si>
    <t>Munkahelyi étkeztetés</t>
  </si>
  <si>
    <t>Áthúzódó bérkompenzáció</t>
  </si>
  <si>
    <t>Közterületfoglalás Elmü</t>
  </si>
  <si>
    <t>Bagolyfészek terasz beépítés</t>
  </si>
  <si>
    <t>Tagi kölcsön törlesztés</t>
  </si>
  <si>
    <t>K1101/1</t>
  </si>
  <si>
    <t>Alapilletmény</t>
  </si>
  <si>
    <t>Thököly utcai árok</t>
  </si>
  <si>
    <t>Hartyánfeszt</t>
  </si>
  <si>
    <t>Villamosenergia: Flórián tér, parkok, játszótér, kamerarendszer</t>
  </si>
  <si>
    <t>Ipari Park Infrastruktúra</t>
  </si>
  <si>
    <t>Ipőari Park  Infrastruktúra</t>
  </si>
  <si>
    <t>Ipari Park infrastruktúra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</si>
</sst>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F_t_-;\-* #,##0\ _F_t_-;_-* &quot;-&quot;??\ _F_t_-;_-@_-"/>
    <numFmt numFmtId="173" formatCode="_-* #,##0.0\ _F_t_-;\-* #,##0.0\ _F_t_-;_-* &quot;-&quot;??\ _F_t_-;_-@_-"/>
    <numFmt numFmtId="174" formatCode="0.0"/>
    <numFmt numFmtId="175" formatCode="[$-40E]yyyy\.\ mmmm\ d\."/>
    <numFmt numFmtId="176" formatCode="#,##0\ _F_t"/>
  </numFmts>
  <fonts count="57">
    <font>
      <sz val="10"/>
      <name val="Arial CE"/>
      <family val="0"/>
    </font>
    <font>
      <b/>
      <sz val="10"/>
      <name val="Arial"/>
      <family val="0"/>
    </font>
    <font>
      <b/>
      <sz val="10"/>
      <name val="Arial CE"/>
      <family val="0"/>
    </font>
    <font>
      <b/>
      <sz val="12"/>
      <name val="Arial"/>
      <family val="0"/>
    </font>
    <font>
      <sz val="12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b/>
      <sz val="11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sz val="10"/>
      <color indexed="10"/>
      <name val="Arial CE"/>
      <family val="0"/>
    </font>
    <font>
      <b/>
      <sz val="12"/>
      <color indexed="10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48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2" fontId="0" fillId="0" borderId="10" xfId="40" applyNumberFormat="1" applyFont="1" applyBorder="1" applyAlignment="1">
      <alignment/>
    </xf>
    <xf numFmtId="0" fontId="1" fillId="0" borderId="10" xfId="0" applyFont="1" applyBorder="1" applyAlignment="1">
      <alignment/>
    </xf>
    <xf numFmtId="172" fontId="1" fillId="0" borderId="10" xfId="4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2" fontId="0" fillId="0" borderId="0" xfId="40" applyNumberFormat="1" applyFont="1" applyAlignment="1">
      <alignment/>
    </xf>
    <xf numFmtId="172" fontId="2" fillId="0" borderId="10" xfId="4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172" fontId="0" fillId="0" borderId="10" xfId="40" applyNumberFormat="1" applyFont="1" applyBorder="1" applyAlignment="1">
      <alignment horizontal="right"/>
    </xf>
    <xf numFmtId="172" fontId="2" fillId="0" borderId="10" xfId="40" applyNumberFormat="1" applyFont="1" applyBorder="1" applyAlignment="1">
      <alignment horizontal="right"/>
    </xf>
    <xf numFmtId="172" fontId="1" fillId="0" borderId="10" xfId="4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3" fontId="2" fillId="0" borderId="10" xfId="0" applyNumberFormat="1" applyFont="1" applyBorder="1" applyAlignment="1">
      <alignment horizontal="right"/>
    </xf>
    <xf numFmtId="172" fontId="2" fillId="0" borderId="10" xfId="40" applyNumberFormat="1" applyFont="1" applyBorder="1" applyAlignment="1">
      <alignment horizontal="right" wrapText="1"/>
    </xf>
    <xf numFmtId="3" fontId="0" fillId="0" borderId="10" xfId="0" applyNumberFormat="1" applyBorder="1" applyAlignment="1">
      <alignment horizontal="right"/>
    </xf>
    <xf numFmtId="172" fontId="0" fillId="0" borderId="10" xfId="40" applyNumberFormat="1" applyFont="1" applyBorder="1" applyAlignment="1">
      <alignment horizontal="righ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3" fontId="1" fillId="0" borderId="10" xfId="0" applyNumberFormat="1" applyFont="1" applyBorder="1" applyAlignment="1">
      <alignment horizontal="right"/>
    </xf>
    <xf numFmtId="172" fontId="1" fillId="0" borderId="10" xfId="40" applyNumberFormat="1" applyFont="1" applyBorder="1" applyAlignment="1">
      <alignment horizontal="right" wrapText="1"/>
    </xf>
    <xf numFmtId="0" fontId="2" fillId="0" borderId="11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172" fontId="8" fillId="0" borderId="10" xfId="4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72" fontId="5" fillId="0" borderId="10" xfId="4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 horizontal="right" wrapText="1"/>
    </xf>
    <xf numFmtId="172" fontId="0" fillId="0" borderId="0" xfId="40" applyNumberFormat="1" applyFont="1" applyAlignment="1">
      <alignment horizontal="right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172" fontId="9" fillId="0" borderId="0" xfId="40" applyNumberFormat="1" applyFont="1" applyAlignment="1">
      <alignment/>
    </xf>
    <xf numFmtId="0" fontId="2" fillId="33" borderId="10" xfId="0" applyFont="1" applyFill="1" applyBorder="1" applyAlignment="1">
      <alignment/>
    </xf>
    <xf numFmtId="172" fontId="2" fillId="33" borderId="10" xfId="40" applyNumberFormat="1" applyFont="1" applyFill="1" applyBorder="1" applyAlignment="1">
      <alignment/>
    </xf>
    <xf numFmtId="172" fontId="2" fillId="0" borderId="0" xfId="4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4" fontId="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4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172" fontId="2" fillId="0" borderId="10" xfId="40" applyNumberFormat="1" applyFont="1" applyBorder="1" applyAlignment="1">
      <alignment wrapText="1"/>
    </xf>
    <xf numFmtId="172" fontId="1" fillId="0" borderId="10" xfId="40" applyNumberFormat="1" applyFont="1" applyBorder="1" applyAlignment="1">
      <alignment wrapText="1"/>
    </xf>
    <xf numFmtId="172" fontId="8" fillId="0" borderId="10" xfId="40" applyNumberFormat="1" applyFont="1" applyBorder="1" applyAlignment="1">
      <alignment wrapText="1"/>
    </xf>
    <xf numFmtId="172" fontId="0" fillId="0" borderId="10" xfId="40" applyNumberFormat="1" applyFont="1" applyBorder="1" applyAlignment="1">
      <alignment/>
    </xf>
    <xf numFmtId="172" fontId="2" fillId="0" borderId="10" xfId="4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40" applyNumberFormat="1" applyFont="1" applyAlignment="1">
      <alignment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/>
    </xf>
    <xf numFmtId="172" fontId="1" fillId="33" borderId="10" xfId="4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2" fontId="0" fillId="0" borderId="10" xfId="4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 horizontal="right"/>
    </xf>
    <xf numFmtId="0" fontId="0" fillId="0" borderId="10" xfId="0" applyBorder="1" applyAlignment="1">
      <alignment horizontal="right"/>
    </xf>
    <xf numFmtId="172" fontId="0" fillId="0" borderId="10" xfId="40" applyNumberFormat="1" applyFont="1" applyBorder="1" applyAlignment="1">
      <alignment horizontal="justify"/>
    </xf>
    <xf numFmtId="3" fontId="0" fillId="0" borderId="10" xfId="0" applyNumberFormat="1" applyFill="1" applyBorder="1" applyAlignment="1">
      <alignment/>
    </xf>
    <xf numFmtId="172" fontId="0" fillId="0" borderId="10" xfId="4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11" fillId="0" borderId="0" xfId="0" applyFont="1" applyAlignment="1">
      <alignment/>
    </xf>
    <xf numFmtId="172" fontId="11" fillId="0" borderId="0" xfId="40" applyNumberFormat="1" applyFont="1" applyAlignment="1">
      <alignment/>
    </xf>
    <xf numFmtId="0" fontId="11" fillId="33" borderId="0" xfId="0" applyFont="1" applyFill="1" applyAlignment="1">
      <alignment/>
    </xf>
    <xf numFmtId="172" fontId="11" fillId="33" borderId="0" xfId="0" applyNumberFormat="1" applyFont="1" applyFill="1" applyAlignment="1">
      <alignment/>
    </xf>
    <xf numFmtId="0" fontId="10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172" fontId="2" fillId="33" borderId="0" xfId="40" applyNumberFormat="1" applyFont="1" applyFill="1" applyAlignment="1">
      <alignment/>
    </xf>
    <xf numFmtId="0" fontId="0" fillId="33" borderId="0" xfId="0" applyFill="1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72" fontId="0" fillId="0" borderId="0" xfId="4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3" fontId="9" fillId="0" borderId="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72" fontId="2" fillId="0" borderId="0" xfId="4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172" fontId="2" fillId="0" borderId="0" xfId="4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center"/>
    </xf>
    <xf numFmtId="172" fontId="11" fillId="33" borderId="0" xfId="40" applyNumberFormat="1" applyFont="1" applyFill="1" applyAlignment="1">
      <alignment/>
    </xf>
    <xf numFmtId="172" fontId="0" fillId="0" borderId="0" xfId="40" applyNumberFormat="1" applyFont="1" applyAlignment="1">
      <alignment/>
    </xf>
    <xf numFmtId="0" fontId="11" fillId="0" borderId="0" xfId="0" applyFont="1" applyFill="1" applyAlignment="1">
      <alignment/>
    </xf>
    <xf numFmtId="172" fontId="11" fillId="0" borderId="0" xfId="40" applyNumberFormat="1" applyFont="1" applyFill="1" applyAlignment="1">
      <alignment/>
    </xf>
    <xf numFmtId="172" fontId="2" fillId="0" borderId="0" xfId="40" applyNumberFormat="1" applyFont="1" applyAlignment="1">
      <alignment horizontal="center"/>
    </xf>
    <xf numFmtId="172" fontId="13" fillId="0" borderId="0" xfId="0" applyNumberFormat="1" applyFont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172" fontId="13" fillId="0" borderId="0" xfId="40" applyNumberFormat="1" applyFont="1" applyAlignment="1">
      <alignment/>
    </xf>
    <xf numFmtId="172" fontId="2" fillId="0" borderId="17" xfId="40" applyNumberFormat="1" applyFont="1" applyBorder="1" applyAlignment="1">
      <alignment horizontal="right" vertical="center"/>
    </xf>
    <xf numFmtId="172" fontId="2" fillId="0" borderId="16" xfId="40" applyNumberFormat="1" applyFont="1" applyBorder="1" applyAlignment="1">
      <alignment horizontal="right" vertical="center"/>
    </xf>
    <xf numFmtId="172" fontId="2" fillId="0" borderId="17" xfId="40" applyNumberFormat="1" applyFont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2" fontId="0" fillId="0" borderId="17" xfId="40" applyNumberFormat="1" applyFont="1" applyBorder="1" applyAlignment="1">
      <alignment horizontal="right" vertical="center"/>
    </xf>
    <xf numFmtId="172" fontId="0" fillId="0" borderId="16" xfId="40" applyNumberFormat="1" applyFont="1" applyBorder="1" applyAlignment="1">
      <alignment horizontal="right" vertical="center"/>
    </xf>
    <xf numFmtId="172" fontId="0" fillId="0" borderId="17" xfId="40" applyNumberFormat="1" applyFont="1" applyBorder="1" applyAlignment="1">
      <alignment vertical="center"/>
    </xf>
    <xf numFmtId="172" fontId="0" fillId="0" borderId="16" xfId="40" applyNumberFormat="1" applyFont="1" applyBorder="1" applyAlignment="1">
      <alignment vertic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3" fontId="2" fillId="0" borderId="17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3" fontId="2" fillId="0" borderId="16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1" fillId="0" borderId="18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172" fontId="0" fillId="0" borderId="17" xfId="40" applyNumberFormat="1" applyFont="1" applyBorder="1" applyAlignment="1">
      <alignment/>
    </xf>
    <xf numFmtId="172" fontId="0" fillId="0" borderId="16" xfId="40" applyNumberFormat="1" applyFont="1" applyBorder="1" applyAlignment="1">
      <alignment/>
    </xf>
    <xf numFmtId="0" fontId="14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72" fontId="14" fillId="0" borderId="17" xfId="40" applyNumberFormat="1" applyFont="1" applyBorder="1" applyAlignment="1">
      <alignment vertical="center"/>
    </xf>
    <xf numFmtId="172" fontId="14" fillId="0" borderId="16" xfId="40" applyNumberFormat="1" applyFont="1" applyBorder="1" applyAlignment="1">
      <alignment vertical="center"/>
    </xf>
    <xf numFmtId="0" fontId="2" fillId="0" borderId="10" xfId="40" applyNumberFormat="1" applyFont="1" applyBorder="1" applyAlignment="1">
      <alignment horizontal="center"/>
    </xf>
    <xf numFmtId="0" fontId="2" fillId="0" borderId="17" xfId="0" applyFont="1" applyBorder="1" applyAlignment="1">
      <alignment wrapText="1"/>
    </xf>
    <xf numFmtId="172" fontId="2" fillId="0" borderId="17" xfId="40" applyNumberFormat="1" applyFont="1" applyBorder="1" applyAlignment="1">
      <alignment vertical="center"/>
    </xf>
    <xf numFmtId="172" fontId="2" fillId="0" borderId="16" xfId="40" applyNumberFormat="1" applyFont="1" applyBorder="1" applyAlignment="1">
      <alignment vertical="center"/>
    </xf>
    <xf numFmtId="172" fontId="0" fillId="0" borderId="10" xfId="40" applyNumberFormat="1" applyFont="1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34" borderId="10" xfId="0" applyFont="1" applyFill="1" applyBorder="1" applyAlignment="1">
      <alignment/>
    </xf>
    <xf numFmtId="172" fontId="1" fillId="34" borderId="10" xfId="4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2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172" fontId="8" fillId="33" borderId="13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172" fontId="14" fillId="0" borderId="10" xfId="40" applyNumberFormat="1" applyFont="1" applyBorder="1" applyAlignment="1">
      <alignment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0" fillId="0" borderId="10" xfId="0" applyBorder="1" applyAlignment="1">
      <alignment wrapText="1"/>
    </xf>
    <xf numFmtId="0" fontId="14" fillId="0" borderId="10" xfId="0" applyFont="1" applyBorder="1" applyAlignment="1">
      <alignment horizontal="center"/>
    </xf>
    <xf numFmtId="172" fontId="14" fillId="0" borderId="10" xfId="0" applyNumberFormat="1" applyFont="1" applyBorder="1" applyAlignment="1">
      <alignment/>
    </xf>
    <xf numFmtId="0" fontId="1" fillId="0" borderId="17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172" fontId="0" fillId="0" borderId="0" xfId="40" applyNumberFormat="1" applyFont="1" applyAlignment="1">
      <alignment/>
    </xf>
    <xf numFmtId="172" fontId="2" fillId="0" borderId="0" xfId="0" applyNumberFormat="1" applyFont="1" applyFill="1" applyBorder="1" applyAlignment="1">
      <alignment/>
    </xf>
    <xf numFmtId="49" fontId="11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172" fontId="11" fillId="0" borderId="0" xfId="40" applyNumberFormat="1" applyFont="1" applyAlignment="1">
      <alignment horizontal="center" vertical="center"/>
    </xf>
    <xf numFmtId="0" fontId="0" fillId="0" borderId="0" xfId="0" applyFont="1" applyFill="1" applyBorder="1" applyAlignment="1">
      <alignment/>
    </xf>
    <xf numFmtId="172" fontId="14" fillId="0" borderId="0" xfId="4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3" fillId="0" borderId="0" xfId="0" applyNumberFormat="1" applyFont="1" applyAlignment="1">
      <alignment/>
    </xf>
    <xf numFmtId="176" fontId="11" fillId="0" borderId="0" xfId="40" applyNumberFormat="1" applyFont="1" applyAlignment="1">
      <alignment/>
    </xf>
    <xf numFmtId="172" fontId="3" fillId="33" borderId="13" xfId="40" applyNumberFormat="1" applyFont="1" applyFill="1" applyBorder="1" applyAlignment="1">
      <alignment/>
    </xf>
    <xf numFmtId="172" fontId="0" fillId="0" borderId="10" xfId="40" applyNumberFormat="1" applyFont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Border="1" applyAlignment="1">
      <alignment/>
    </xf>
    <xf numFmtId="172" fontId="0" fillId="0" borderId="0" xfId="40" applyNumberFormat="1" applyFont="1" applyBorder="1" applyAlignment="1">
      <alignment/>
    </xf>
    <xf numFmtId="172" fontId="1" fillId="0" borderId="0" xfId="40" applyNumberFormat="1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172" fontId="5" fillId="0" borderId="0" xfId="4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172" fontId="1" fillId="33" borderId="0" xfId="40" applyNumberFormat="1" applyFont="1" applyFill="1" applyBorder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/>
    </xf>
    <xf numFmtId="172" fontId="8" fillId="33" borderId="10" xfId="4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2" fontId="8" fillId="0" borderId="10" xfId="40" applyNumberFormat="1" applyFont="1" applyFill="1" applyBorder="1" applyAlignment="1">
      <alignment/>
    </xf>
    <xf numFmtId="173" fontId="0" fillId="0" borderId="10" xfId="40" applyNumberFormat="1" applyFont="1" applyBorder="1" applyAlignment="1">
      <alignment/>
    </xf>
    <xf numFmtId="172" fontId="0" fillId="0" borderId="17" xfId="40" applyNumberFormat="1" applyFont="1" applyBorder="1" applyAlignment="1">
      <alignment/>
    </xf>
    <xf numFmtId="172" fontId="0" fillId="0" borderId="16" xfId="4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172" fontId="11" fillId="33" borderId="12" xfId="40" applyNumberFormat="1" applyFont="1" applyFill="1" applyBorder="1" applyAlignment="1">
      <alignment/>
    </xf>
    <xf numFmtId="172" fontId="11" fillId="33" borderId="13" xfId="40" applyNumberFormat="1" applyFont="1" applyFill="1" applyBorder="1" applyAlignment="1">
      <alignment/>
    </xf>
    <xf numFmtId="3" fontId="0" fillId="0" borderId="0" xfId="40" applyNumberFormat="1" applyFont="1" applyAlignment="1">
      <alignment/>
    </xf>
    <xf numFmtId="172" fontId="1" fillId="0" borderId="0" xfId="40" applyNumberFormat="1" applyFont="1" applyFill="1" applyBorder="1" applyAlignment="1">
      <alignment/>
    </xf>
    <xf numFmtId="172" fontId="0" fillId="0" borderId="0" xfId="4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1" xfId="0" applyFont="1" applyBorder="1" applyAlignment="1">
      <alignment/>
    </xf>
    <xf numFmtId="172" fontId="0" fillId="0" borderId="21" xfId="40" applyNumberFormat="1" applyFont="1" applyBorder="1" applyAlignment="1">
      <alignment/>
    </xf>
    <xf numFmtId="172" fontId="1" fillId="0" borderId="21" xfId="40" applyNumberFormat="1" applyFont="1" applyBorder="1" applyAlignment="1">
      <alignment/>
    </xf>
    <xf numFmtId="0" fontId="6" fillId="33" borderId="11" xfId="0" applyFont="1" applyFill="1" applyBorder="1" applyAlignment="1">
      <alignment vertical="center"/>
    </xf>
    <xf numFmtId="172" fontId="6" fillId="33" borderId="12" xfId="40" applyNumberFormat="1" applyFont="1" applyFill="1" applyBorder="1" applyAlignment="1">
      <alignment vertical="center"/>
    </xf>
    <xf numFmtId="0" fontId="19" fillId="0" borderId="23" xfId="0" applyFont="1" applyBorder="1" applyAlignment="1">
      <alignment horizontal="center" vertical="top"/>
    </xf>
    <xf numFmtId="0" fontId="19" fillId="0" borderId="24" xfId="0" applyFont="1" applyBorder="1" applyAlignment="1">
      <alignment horizontal="center" vertical="top"/>
    </xf>
    <xf numFmtId="0" fontId="18" fillId="0" borderId="25" xfId="0" applyFont="1" applyBorder="1" applyAlignment="1">
      <alignment horizontal="right" wrapText="1"/>
    </xf>
    <xf numFmtId="0" fontId="18" fillId="0" borderId="26" xfId="0" applyFont="1" applyBorder="1" applyAlignment="1">
      <alignment horizontal="right"/>
    </xf>
    <xf numFmtId="172" fontId="18" fillId="0" borderId="26" xfId="40" applyNumberFormat="1" applyFont="1" applyBorder="1" applyAlignment="1">
      <alignment horizontal="right"/>
    </xf>
    <xf numFmtId="172" fontId="21" fillId="0" borderId="26" xfId="40" applyNumberFormat="1" applyFont="1" applyBorder="1" applyAlignment="1">
      <alignment horizontal="right"/>
    </xf>
    <xf numFmtId="0" fontId="18" fillId="0" borderId="25" xfId="0" applyFont="1" applyBorder="1" applyAlignment="1">
      <alignment wrapText="1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wrapText="1"/>
    </xf>
    <xf numFmtId="0" fontId="18" fillId="0" borderId="28" xfId="0" applyFont="1" applyBorder="1" applyAlignment="1">
      <alignment horizontal="center"/>
    </xf>
    <xf numFmtId="172" fontId="18" fillId="0" borderId="28" xfId="40" applyNumberFormat="1" applyFont="1" applyBorder="1" applyAlignment="1">
      <alignment horizontal="right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horizontal="center"/>
    </xf>
    <xf numFmtId="172" fontId="21" fillId="0" borderId="30" xfId="40" applyNumberFormat="1" applyFont="1" applyBorder="1" applyAlignment="1">
      <alignment horizontal="right"/>
    </xf>
    <xf numFmtId="0" fontId="21" fillId="0" borderId="25" xfId="0" applyFont="1" applyBorder="1" applyAlignment="1">
      <alignment wrapText="1"/>
    </xf>
    <xf numFmtId="0" fontId="21" fillId="0" borderId="26" xfId="0" applyFont="1" applyBorder="1" applyAlignment="1">
      <alignment horizontal="center"/>
    </xf>
    <xf numFmtId="172" fontId="21" fillId="0" borderId="28" xfId="4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172" fontId="2" fillId="33" borderId="10" xfId="0" applyNumberFormat="1" applyFont="1" applyFill="1" applyBorder="1" applyAlignment="1">
      <alignment/>
    </xf>
    <xf numFmtId="3" fontId="0" fillId="0" borderId="10" xfId="4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172" fontId="14" fillId="0" borderId="10" xfId="40" applyNumberFormat="1" applyFont="1" applyFill="1" applyBorder="1" applyAlignment="1">
      <alignment/>
    </xf>
    <xf numFmtId="172" fontId="14" fillId="35" borderId="10" xfId="40" applyNumberFormat="1" applyFont="1" applyFill="1" applyBorder="1" applyAlignment="1">
      <alignment/>
    </xf>
    <xf numFmtId="3" fontId="2" fillId="0" borderId="0" xfId="0" applyNumberFormat="1" applyFont="1" applyAlignment="1">
      <alignment horizontal="right"/>
    </xf>
    <xf numFmtId="0" fontId="3" fillId="33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9" fillId="33" borderId="10" xfId="0" applyFont="1" applyFill="1" applyBorder="1" applyAlignment="1">
      <alignment/>
    </xf>
    <xf numFmtId="172" fontId="11" fillId="33" borderId="10" xfId="40" applyNumberFormat="1" applyFont="1" applyFill="1" applyBorder="1" applyAlignment="1">
      <alignment/>
    </xf>
    <xf numFmtId="172" fontId="9" fillId="0" borderId="10" xfId="40" applyNumberFormat="1" applyFont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11" fillId="0" borderId="0" xfId="0" applyFont="1" applyAlignment="1">
      <alignment horizontal="center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2" fontId="0" fillId="0" borderId="0" xfId="40" applyNumberFormat="1" applyFont="1" applyFill="1" applyAlignment="1">
      <alignment/>
    </xf>
    <xf numFmtId="172" fontId="11" fillId="0" borderId="0" xfId="0" applyNumberFormat="1" applyFont="1" applyFill="1" applyAlignment="1">
      <alignment/>
    </xf>
    <xf numFmtId="3" fontId="0" fillId="0" borderId="10" xfId="0" applyNumberFormat="1" applyFont="1" applyFill="1" applyBorder="1" applyAlignment="1">
      <alignment/>
    </xf>
    <xf numFmtId="172" fontId="0" fillId="0" borderId="0" xfId="40" applyNumberFormat="1" applyFont="1" applyBorder="1" applyAlignment="1">
      <alignment/>
    </xf>
    <xf numFmtId="0" fontId="9" fillId="0" borderId="10" xfId="0" applyFont="1" applyBorder="1" applyAlignment="1">
      <alignment/>
    </xf>
    <xf numFmtId="172" fontId="15" fillId="0" borderId="10" xfId="40" applyNumberFormat="1" applyFont="1" applyBorder="1" applyAlignment="1">
      <alignment/>
    </xf>
    <xf numFmtId="0" fontId="15" fillId="0" borderId="10" xfId="0" applyFont="1" applyBorder="1" applyAlignment="1">
      <alignment/>
    </xf>
    <xf numFmtId="172" fontId="8" fillId="0" borderId="10" xfId="4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15" fillId="0" borderId="10" xfId="40" applyNumberFormat="1" applyFont="1" applyBorder="1" applyAlignment="1">
      <alignment vertical="center" wrapText="1"/>
    </xf>
    <xf numFmtId="172" fontId="15" fillId="0" borderId="10" xfId="40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172" fontId="15" fillId="0" borderId="10" xfId="40" applyNumberFormat="1" applyFont="1" applyFill="1" applyBorder="1" applyAlignment="1">
      <alignment/>
    </xf>
    <xf numFmtId="172" fontId="15" fillId="0" borderId="10" xfId="40" applyNumberFormat="1" applyFont="1" applyBorder="1" applyAlignment="1">
      <alignment horizontal="left"/>
    </xf>
    <xf numFmtId="172" fontId="8" fillId="0" borderId="10" xfId="40" applyNumberFormat="1" applyFont="1" applyBorder="1" applyAlignment="1">
      <alignment horizontal="right"/>
    </xf>
    <xf numFmtId="0" fontId="15" fillId="33" borderId="10" xfId="0" applyFont="1" applyFill="1" applyBorder="1" applyAlignment="1">
      <alignment/>
    </xf>
    <xf numFmtId="172" fontId="8" fillId="33" borderId="10" xfId="0" applyNumberFormat="1" applyFont="1" applyFill="1" applyBorder="1" applyAlignment="1">
      <alignment/>
    </xf>
    <xf numFmtId="172" fontId="15" fillId="0" borderId="10" xfId="0" applyNumberFormat="1" applyFont="1" applyBorder="1" applyAlignment="1">
      <alignment/>
    </xf>
    <xf numFmtId="172" fontId="8" fillId="33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172" fontId="3" fillId="33" borderId="10" xfId="40" applyNumberFormat="1" applyFont="1" applyFill="1" applyBorder="1" applyAlignment="1">
      <alignment/>
    </xf>
    <xf numFmtId="172" fontId="11" fillId="0" borderId="10" xfId="40" applyNumberFormat="1" applyFont="1" applyBorder="1" applyAlignment="1">
      <alignment/>
    </xf>
    <xf numFmtId="172" fontId="11" fillId="0" borderId="21" xfId="40" applyNumberFormat="1" applyFont="1" applyFill="1" applyBorder="1" applyAlignment="1">
      <alignment/>
    </xf>
    <xf numFmtId="172" fontId="11" fillId="0" borderId="19" xfId="40" applyNumberFormat="1" applyFont="1" applyFill="1" applyBorder="1" applyAlignment="1">
      <alignment/>
    </xf>
    <xf numFmtId="172" fontId="11" fillId="0" borderId="20" xfId="40" applyNumberFormat="1" applyFont="1" applyFill="1" applyBorder="1" applyAlignment="1">
      <alignment/>
    </xf>
    <xf numFmtId="172" fontId="11" fillId="0" borderId="15" xfId="40" applyNumberFormat="1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172" fontId="11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40" applyNumberFormat="1" applyFont="1" applyFill="1" applyBorder="1" applyAlignment="1">
      <alignment/>
    </xf>
    <xf numFmtId="0" fontId="9" fillId="0" borderId="3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10" xfId="0" applyFont="1" applyFill="1" applyBorder="1" applyAlignment="1">
      <alignment/>
    </xf>
    <xf numFmtId="172" fontId="9" fillId="0" borderId="10" xfId="4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172" fontId="11" fillId="33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172" fontId="9" fillId="0" borderId="0" xfId="40" applyNumberFormat="1" applyFont="1" applyBorder="1" applyAlignment="1">
      <alignment/>
    </xf>
    <xf numFmtId="172" fontId="9" fillId="0" borderId="22" xfId="40" applyNumberFormat="1" applyFont="1" applyFill="1" applyBorder="1" applyAlignment="1">
      <alignment/>
    </xf>
    <xf numFmtId="172" fontId="11" fillId="0" borderId="10" xfId="40" applyNumberFormat="1" applyFont="1" applyFill="1" applyBorder="1" applyAlignment="1">
      <alignment/>
    </xf>
    <xf numFmtId="172" fontId="9" fillId="33" borderId="10" xfId="40" applyNumberFormat="1" applyFont="1" applyFill="1" applyBorder="1" applyAlignment="1">
      <alignment/>
    </xf>
    <xf numFmtId="172" fontId="9" fillId="0" borderId="0" xfId="40" applyNumberFormat="1" applyFont="1" applyAlignment="1">
      <alignment horizontal="center"/>
    </xf>
    <xf numFmtId="172" fontId="9" fillId="0" borderId="0" xfId="40" applyNumberFormat="1" applyFont="1" applyAlignment="1">
      <alignment horizontal="right"/>
    </xf>
    <xf numFmtId="0" fontId="9" fillId="0" borderId="10" xfId="0" applyFont="1" applyBorder="1" applyAlignment="1">
      <alignment horizontal="left"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0" fillId="0" borderId="0" xfId="0" applyBorder="1" applyAlignment="1">
      <alignment/>
    </xf>
    <xf numFmtId="0" fontId="8" fillId="33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1" fillId="33" borderId="11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1" fillId="0" borderId="18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172" fontId="11" fillId="33" borderId="10" xfId="4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2" fontId="11" fillId="0" borderId="0" xfId="40" applyNumberFormat="1" applyFont="1" applyAlignment="1">
      <alignment horizontal="center"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2" fontId="0" fillId="0" borderId="11" xfId="40" applyNumberFormat="1" applyFont="1" applyFill="1" applyBorder="1" applyAlignment="1">
      <alignment/>
    </xf>
    <xf numFmtId="172" fontId="0" fillId="0" borderId="13" xfId="40" applyNumberFormat="1" applyFont="1" applyFill="1" applyBorder="1" applyAlignment="1">
      <alignment/>
    </xf>
    <xf numFmtId="172" fontId="2" fillId="33" borderId="12" xfId="40" applyNumberFormat="1" applyFont="1" applyFill="1" applyBorder="1" applyAlignment="1">
      <alignment horizontal="center"/>
    </xf>
    <xf numFmtId="172" fontId="0" fillId="33" borderId="13" xfId="40" applyNumberFormat="1" applyFont="1" applyFill="1" applyBorder="1" applyAlignment="1">
      <alignment horizontal="center"/>
    </xf>
    <xf numFmtId="172" fontId="0" fillId="0" borderId="11" xfId="40" applyNumberFormat="1" applyFont="1" applyBorder="1" applyAlignment="1">
      <alignment/>
    </xf>
    <xf numFmtId="172" fontId="0" fillId="0" borderId="13" xfId="4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13" xfId="0" applyFont="1" applyBorder="1" applyAlignment="1">
      <alignment horizontal="center"/>
    </xf>
    <xf numFmtId="172" fontId="0" fillId="0" borderId="11" xfId="40" applyNumberFormat="1" applyFont="1" applyBorder="1" applyAlignment="1">
      <alignment horizontal="center"/>
    </xf>
    <xf numFmtId="172" fontId="0" fillId="0" borderId="13" xfId="4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172" fontId="2" fillId="0" borderId="11" xfId="40" applyNumberFormat="1" applyFont="1" applyBorder="1" applyAlignment="1">
      <alignment/>
    </xf>
    <xf numFmtId="172" fontId="2" fillId="0" borderId="13" xfId="40" applyNumberFormat="1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2" fillId="33" borderId="18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172" fontId="2" fillId="33" borderId="12" xfId="40" applyNumberFormat="1" applyFont="1" applyFill="1" applyBorder="1" applyAlignment="1">
      <alignment horizontal="left"/>
    </xf>
    <xf numFmtId="172" fontId="0" fillId="33" borderId="13" xfId="4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72" fontId="11" fillId="0" borderId="0" xfId="4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2" fontId="2" fillId="0" borderId="17" xfId="4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6" fillId="0" borderId="11" xfId="0" applyFont="1" applyBorder="1" applyAlignment="1">
      <alignment/>
    </xf>
    <xf numFmtId="0" fontId="8" fillId="33" borderId="12" xfId="0" applyFont="1" applyFill="1" applyBorder="1" applyAlignment="1">
      <alignment/>
    </xf>
    <xf numFmtId="0" fontId="2" fillId="33" borderId="0" xfId="0" applyFont="1" applyFill="1" applyAlignment="1">
      <alignment/>
    </xf>
    <xf numFmtId="0" fontId="20" fillId="0" borderId="33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top"/>
    </xf>
    <xf numFmtId="0" fontId="20" fillId="0" borderId="34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2"/>
  <sheetViews>
    <sheetView tabSelected="1" zoomScalePageLayoutView="0" workbookViewId="0" topLeftCell="A1">
      <selection activeCell="J72" sqref="J72"/>
    </sheetView>
  </sheetViews>
  <sheetFormatPr defaultColWidth="9.00390625" defaultRowHeight="12.75"/>
  <cols>
    <col min="7" max="7" width="19.00390625" style="0" bestFit="1" customWidth="1"/>
    <col min="8" max="8" width="18.125" style="0" customWidth="1"/>
    <col min="9" max="9" width="20.375" style="0" customWidth="1"/>
    <col min="10" max="10" width="15.25390625" style="0" customWidth="1"/>
  </cols>
  <sheetData>
    <row r="1" spans="3:9" ht="12.75">
      <c r="C1" s="10" t="s">
        <v>309</v>
      </c>
      <c r="D1" s="10"/>
      <c r="E1" s="10"/>
      <c r="I1" s="1" t="s">
        <v>182</v>
      </c>
    </row>
    <row r="2" spans="3:5" ht="12.75">
      <c r="C2" s="10" t="s">
        <v>137</v>
      </c>
      <c r="D2" s="10"/>
      <c r="E2" s="10"/>
    </row>
    <row r="3" spans="3:9" ht="15.75">
      <c r="C3" s="348" t="s">
        <v>606</v>
      </c>
      <c r="D3" s="348"/>
      <c r="E3" s="348"/>
      <c r="F3" s="348"/>
      <c r="G3" s="348"/>
      <c r="H3" s="348"/>
      <c r="I3" s="348"/>
    </row>
    <row r="4" spans="3:9" ht="15.75">
      <c r="C4" s="348" t="s">
        <v>43</v>
      </c>
      <c r="D4" s="349"/>
      <c r="E4" s="349"/>
      <c r="F4" s="349"/>
      <c r="G4" s="349"/>
      <c r="H4" s="349"/>
      <c r="I4" s="349"/>
    </row>
    <row r="5" spans="6:8" ht="12.75">
      <c r="F5" s="83"/>
      <c r="G5" s="83"/>
      <c r="H5" s="83"/>
    </row>
    <row r="6" spans="3:9" ht="12.75">
      <c r="C6" s="10" t="s">
        <v>609</v>
      </c>
      <c r="D6" s="83"/>
      <c r="E6" s="83"/>
      <c r="F6" s="83"/>
      <c r="G6" s="83"/>
      <c r="H6" s="83"/>
      <c r="I6" s="83"/>
    </row>
    <row r="7" spans="3:9" ht="12.75">
      <c r="C7" s="10"/>
      <c r="D7" s="83"/>
      <c r="E7" s="83"/>
      <c r="F7" s="83"/>
      <c r="I7" s="110" t="s">
        <v>183</v>
      </c>
    </row>
    <row r="8" spans="3:9" ht="12.75">
      <c r="C8" s="350" t="s">
        <v>611</v>
      </c>
      <c r="D8" s="351"/>
      <c r="E8" s="351"/>
      <c r="F8" s="352"/>
      <c r="G8" s="98" t="s">
        <v>513</v>
      </c>
      <c r="H8" s="98" t="s">
        <v>610</v>
      </c>
      <c r="I8" s="98" t="s">
        <v>608</v>
      </c>
    </row>
    <row r="9" spans="3:9" ht="14.25">
      <c r="C9" s="340" t="s">
        <v>259</v>
      </c>
      <c r="D9" s="341"/>
      <c r="E9" s="341"/>
      <c r="F9" s="342"/>
      <c r="G9" s="299">
        <v>3000000</v>
      </c>
      <c r="H9" s="299">
        <v>3090623</v>
      </c>
      <c r="I9" s="299">
        <v>3000000</v>
      </c>
    </row>
    <row r="10" spans="3:9" ht="14.25">
      <c r="C10" s="340" t="s">
        <v>184</v>
      </c>
      <c r="D10" s="341"/>
      <c r="E10" s="341"/>
      <c r="F10" s="342"/>
      <c r="G10" s="299">
        <v>29600000</v>
      </c>
      <c r="H10" s="299">
        <v>29628666</v>
      </c>
      <c r="I10" s="299">
        <v>29600000</v>
      </c>
    </row>
    <row r="11" spans="3:9" ht="14.25">
      <c r="C11" s="340" t="s">
        <v>185</v>
      </c>
      <c r="D11" s="341"/>
      <c r="E11" s="341"/>
      <c r="F11" s="342"/>
      <c r="G11" s="299">
        <v>27000000</v>
      </c>
      <c r="H11" s="299">
        <v>26126924</v>
      </c>
      <c r="I11" s="299">
        <v>27000000</v>
      </c>
    </row>
    <row r="12" spans="3:9" ht="14.25">
      <c r="C12" s="340" t="s">
        <v>186</v>
      </c>
      <c r="D12" s="341"/>
      <c r="E12" s="341"/>
      <c r="F12" s="342"/>
      <c r="G12" s="299">
        <v>270000000</v>
      </c>
      <c r="H12" s="299">
        <v>311125005</v>
      </c>
      <c r="I12" s="299">
        <v>285000000</v>
      </c>
    </row>
    <row r="13" spans="3:9" ht="14.25">
      <c r="C13" s="340" t="s">
        <v>187</v>
      </c>
      <c r="D13" s="341"/>
      <c r="E13" s="341"/>
      <c r="F13" s="342"/>
      <c r="G13" s="299">
        <v>250000</v>
      </c>
      <c r="H13" s="299">
        <v>167413</v>
      </c>
      <c r="I13" s="299">
        <v>250000</v>
      </c>
    </row>
    <row r="14" spans="3:9" ht="14.25">
      <c r="C14" s="340" t="s">
        <v>261</v>
      </c>
      <c r="D14" s="341"/>
      <c r="E14" s="341"/>
      <c r="F14" s="342"/>
      <c r="G14" s="299">
        <v>0</v>
      </c>
      <c r="H14" s="299">
        <v>129600</v>
      </c>
      <c r="I14" s="299"/>
    </row>
    <row r="15" spans="3:9" ht="14.25">
      <c r="C15" s="340" t="s">
        <v>188</v>
      </c>
      <c r="D15" s="341"/>
      <c r="E15" s="341"/>
      <c r="F15" s="342"/>
      <c r="G15" s="299">
        <v>250000</v>
      </c>
      <c r="H15" s="299">
        <v>283606</v>
      </c>
      <c r="I15" s="299">
        <v>250000</v>
      </c>
    </row>
    <row r="16" spans="3:9" ht="14.25">
      <c r="C16" s="340" t="s">
        <v>260</v>
      </c>
      <c r="D16" s="341"/>
      <c r="E16" s="341"/>
      <c r="F16" s="342"/>
      <c r="G16" s="299">
        <v>400000</v>
      </c>
      <c r="H16" s="299">
        <v>1212954</v>
      </c>
      <c r="I16" s="299">
        <v>0</v>
      </c>
    </row>
    <row r="17" spans="3:9" ht="14.25">
      <c r="C17" s="340"/>
      <c r="D17" s="341"/>
      <c r="E17" s="341"/>
      <c r="F17" s="342"/>
      <c r="G17" s="300"/>
      <c r="H17" s="300"/>
      <c r="I17" s="300"/>
    </row>
    <row r="18" spans="3:9" ht="15">
      <c r="C18" s="340" t="s">
        <v>189</v>
      </c>
      <c r="D18" s="341"/>
      <c r="E18" s="341"/>
      <c r="F18" s="342"/>
      <c r="G18" s="301">
        <f>SUM(G9:G16)</f>
        <v>330500000</v>
      </c>
      <c r="H18" s="301">
        <f>SUM(H9:H16)</f>
        <v>371764791</v>
      </c>
      <c r="I18" s="301">
        <f>SUM(I9:I16)</f>
        <v>345100000</v>
      </c>
    </row>
    <row r="19" spans="3:9" ht="15">
      <c r="C19" s="340" t="s">
        <v>510</v>
      </c>
      <c r="D19" s="341"/>
      <c r="E19" s="341"/>
      <c r="F19" s="342"/>
      <c r="G19" s="301">
        <v>15000000</v>
      </c>
      <c r="H19" s="301">
        <v>14645192</v>
      </c>
      <c r="I19" s="301">
        <v>15000000</v>
      </c>
    </row>
    <row r="20" spans="3:9" ht="14.25">
      <c r="C20" s="340"/>
      <c r="D20" s="341"/>
      <c r="E20" s="341"/>
      <c r="F20" s="342"/>
      <c r="G20" s="299"/>
      <c r="H20" s="299"/>
      <c r="I20" s="299"/>
    </row>
    <row r="21" spans="3:9" ht="14.25">
      <c r="C21" s="340" t="s">
        <v>264</v>
      </c>
      <c r="D21" s="341"/>
      <c r="E21" s="341"/>
      <c r="F21" s="342"/>
      <c r="G21" s="299">
        <v>3022000</v>
      </c>
      <c r="H21" s="299">
        <v>3148000</v>
      </c>
      <c r="I21" s="299">
        <v>3171480</v>
      </c>
    </row>
    <row r="22" spans="3:9" ht="14.25">
      <c r="C22" s="340" t="s">
        <v>626</v>
      </c>
      <c r="D22" s="341"/>
      <c r="E22" s="341"/>
      <c r="F22" s="342"/>
      <c r="G22" s="299"/>
      <c r="H22" s="299"/>
      <c r="I22" s="299">
        <v>49590</v>
      </c>
    </row>
    <row r="23" spans="3:9" ht="14.25">
      <c r="C23" s="340" t="s">
        <v>654</v>
      </c>
      <c r="D23" s="341"/>
      <c r="E23" s="341"/>
      <c r="F23" s="342"/>
      <c r="G23" s="299"/>
      <c r="H23" s="299"/>
      <c r="I23" s="299">
        <v>162560</v>
      </c>
    </row>
    <row r="24" spans="3:9" ht="15">
      <c r="C24" s="345" t="s">
        <v>316</v>
      </c>
      <c r="D24" s="346"/>
      <c r="E24" s="346"/>
      <c r="F24" s="347"/>
      <c r="G24" s="302">
        <f>SUM(G20:G23)</f>
        <v>3022000</v>
      </c>
      <c r="H24" s="302">
        <f>SUM(H20:H23)</f>
        <v>3148000</v>
      </c>
      <c r="I24" s="302">
        <f>SUM(I20:I23)</f>
        <v>3383630</v>
      </c>
    </row>
    <row r="25" spans="3:9" ht="14.25">
      <c r="C25" s="340"/>
      <c r="D25" s="341"/>
      <c r="E25" s="341"/>
      <c r="F25" s="342"/>
      <c r="G25" s="299"/>
      <c r="H25" s="299"/>
      <c r="I25" s="299"/>
    </row>
    <row r="26" spans="3:9" ht="14.25">
      <c r="C26" s="340" t="s">
        <v>191</v>
      </c>
      <c r="D26" s="341"/>
      <c r="E26" s="341"/>
      <c r="F26" s="342"/>
      <c r="G26" s="299">
        <v>3528000</v>
      </c>
      <c r="H26" s="299">
        <v>4038600</v>
      </c>
      <c r="I26" s="299">
        <v>4515000</v>
      </c>
    </row>
    <row r="27" spans="3:9" ht="14.25">
      <c r="C27" s="340" t="s">
        <v>193</v>
      </c>
      <c r="D27" s="341"/>
      <c r="E27" s="341"/>
      <c r="F27" s="342"/>
      <c r="G27" s="303">
        <v>9715000</v>
      </c>
      <c r="H27" s="299"/>
      <c r="I27" s="299">
        <v>9715000</v>
      </c>
    </row>
    <row r="28" spans="3:9" ht="14.25">
      <c r="C28" s="340" t="s">
        <v>681</v>
      </c>
      <c r="D28" s="341"/>
      <c r="E28" s="341"/>
      <c r="F28" s="342"/>
      <c r="G28" s="303">
        <v>3500000</v>
      </c>
      <c r="H28" s="299">
        <v>3500000</v>
      </c>
      <c r="I28" s="299"/>
    </row>
    <row r="29" spans="3:9" ht="14.25">
      <c r="C29" s="340" t="s">
        <v>680</v>
      </c>
      <c r="D29" s="341"/>
      <c r="E29" s="341"/>
      <c r="F29" s="342"/>
      <c r="G29" s="303"/>
      <c r="H29" s="299"/>
      <c r="I29" s="299">
        <v>3856000</v>
      </c>
    </row>
    <row r="30" spans="3:9" ht="14.25">
      <c r="C30" s="340" t="s">
        <v>192</v>
      </c>
      <c r="D30" s="341"/>
      <c r="E30" s="341"/>
      <c r="F30" s="342"/>
      <c r="G30" s="299">
        <v>1800000</v>
      </c>
      <c r="H30" s="299">
        <v>1890000</v>
      </c>
      <c r="I30" s="299">
        <v>1800000</v>
      </c>
    </row>
    <row r="31" spans="3:9" ht="14.25">
      <c r="C31" s="340" t="s">
        <v>678</v>
      </c>
      <c r="D31" s="341"/>
      <c r="E31" s="341"/>
      <c r="F31" s="342"/>
      <c r="G31" s="299"/>
      <c r="H31" s="299"/>
      <c r="I31" s="299">
        <v>16112000</v>
      </c>
    </row>
    <row r="32" spans="3:9" ht="15">
      <c r="C32" s="340" t="s">
        <v>194</v>
      </c>
      <c r="D32" s="341"/>
      <c r="E32" s="341"/>
      <c r="F32" s="342"/>
      <c r="G32" s="302">
        <f>SUM(G26:G30)</f>
        <v>18543000</v>
      </c>
      <c r="H32" s="302">
        <f>SUM(H26:H30)</f>
        <v>9428600</v>
      </c>
      <c r="I32" s="302">
        <f>SUM(I26:I31)</f>
        <v>35998000</v>
      </c>
    </row>
    <row r="33" spans="3:9" ht="14.25">
      <c r="C33" s="340"/>
      <c r="D33" s="341"/>
      <c r="E33" s="341"/>
      <c r="F33" s="342"/>
      <c r="G33" s="300"/>
      <c r="H33" s="300"/>
      <c r="I33" s="300"/>
    </row>
    <row r="34" spans="3:9" ht="14.25">
      <c r="C34" s="340" t="s">
        <v>195</v>
      </c>
      <c r="D34" s="341"/>
      <c r="E34" s="341"/>
      <c r="F34" s="342"/>
      <c r="G34" s="300"/>
      <c r="H34" s="300"/>
      <c r="I34" s="300"/>
    </row>
    <row r="35" spans="3:9" ht="14.25">
      <c r="C35" s="340" t="s">
        <v>672</v>
      </c>
      <c r="D35" s="341"/>
      <c r="E35" s="341"/>
      <c r="F35" s="342"/>
      <c r="G35" s="299">
        <v>20106000</v>
      </c>
      <c r="H35" s="299">
        <v>39135000</v>
      </c>
      <c r="I35" s="299">
        <v>22620000</v>
      </c>
    </row>
    <row r="36" spans="3:9" ht="14.25">
      <c r="C36" s="340" t="s">
        <v>552</v>
      </c>
      <c r="D36" s="341"/>
      <c r="E36" s="341"/>
      <c r="F36" s="342"/>
      <c r="G36" s="299">
        <v>798000</v>
      </c>
      <c r="H36" s="299"/>
      <c r="I36" s="299">
        <v>798000</v>
      </c>
    </row>
    <row r="37" spans="3:9" ht="14.25">
      <c r="C37" s="340" t="s">
        <v>553</v>
      </c>
      <c r="D37" s="341"/>
      <c r="E37" s="341"/>
      <c r="F37" s="342"/>
      <c r="G37" s="299">
        <v>10250000</v>
      </c>
      <c r="H37" s="304"/>
      <c r="I37" s="299">
        <v>10250000</v>
      </c>
    </row>
    <row r="38" spans="3:9" ht="14.25">
      <c r="C38" s="340" t="s">
        <v>559</v>
      </c>
      <c r="D38" s="341"/>
      <c r="E38" s="341"/>
      <c r="F38" s="342"/>
      <c r="G38" s="299">
        <v>4700000</v>
      </c>
      <c r="H38" s="305"/>
      <c r="I38" s="299">
        <v>4700000</v>
      </c>
    </row>
    <row r="39" spans="3:9" ht="14.25">
      <c r="C39" s="340" t="s">
        <v>558</v>
      </c>
      <c r="D39" s="341"/>
      <c r="E39" s="341"/>
      <c r="F39" s="342"/>
      <c r="G39" s="299">
        <v>4697000</v>
      </c>
      <c r="H39" s="304"/>
      <c r="I39" s="299">
        <v>4697000</v>
      </c>
    </row>
    <row r="40" spans="3:9" ht="14.25">
      <c r="C40" s="340" t="s">
        <v>683</v>
      </c>
      <c r="D40" s="341"/>
      <c r="E40" s="341"/>
      <c r="F40" s="342"/>
      <c r="G40" s="299">
        <v>6353000</v>
      </c>
      <c r="H40" s="299">
        <v>6836000</v>
      </c>
      <c r="I40" s="299">
        <v>6915000</v>
      </c>
    </row>
    <row r="41" spans="3:9" ht="14.25">
      <c r="C41" s="340" t="s">
        <v>196</v>
      </c>
      <c r="D41" s="341"/>
      <c r="E41" s="341"/>
      <c r="F41" s="342"/>
      <c r="G41" s="299">
        <v>12664000</v>
      </c>
      <c r="H41" s="299">
        <v>12412000</v>
      </c>
      <c r="I41" s="299">
        <v>13495000</v>
      </c>
    </row>
    <row r="42" spans="3:9" ht="15">
      <c r="C42" s="340" t="s">
        <v>197</v>
      </c>
      <c r="D42" s="341"/>
      <c r="E42" s="341"/>
      <c r="F42" s="342"/>
      <c r="G42" s="301">
        <f>SUM(G35:G41)</f>
        <v>59568000</v>
      </c>
      <c r="H42" s="301">
        <f>SUM(H35:H41)</f>
        <v>58383000</v>
      </c>
      <c r="I42" s="301">
        <f>SUM(I35:I41)</f>
        <v>63475000</v>
      </c>
    </row>
    <row r="43" spans="3:9" ht="14.25">
      <c r="C43" s="340"/>
      <c r="D43" s="341"/>
      <c r="E43" s="341"/>
      <c r="F43" s="342"/>
      <c r="G43" s="300"/>
      <c r="H43" s="300"/>
      <c r="I43" s="300"/>
    </row>
    <row r="44" spans="3:9" ht="14.25">
      <c r="C44" s="340" t="s">
        <v>198</v>
      </c>
      <c r="D44" s="341"/>
      <c r="E44" s="341"/>
      <c r="F44" s="342"/>
      <c r="G44" s="299">
        <v>400000</v>
      </c>
      <c r="H44" s="299"/>
      <c r="I44" s="299">
        <v>400000</v>
      </c>
    </row>
    <row r="45" spans="3:9" ht="14.25">
      <c r="C45" s="340" t="s">
        <v>749</v>
      </c>
      <c r="D45" s="341"/>
      <c r="E45" s="341"/>
      <c r="F45" s="342"/>
      <c r="G45" s="299"/>
      <c r="H45" s="299"/>
      <c r="I45" s="299">
        <v>1920000</v>
      </c>
    </row>
    <row r="46" spans="3:9" ht="14.25">
      <c r="C46" s="340" t="s">
        <v>757</v>
      </c>
      <c r="D46" s="341"/>
      <c r="E46" s="341"/>
      <c r="F46" s="342"/>
      <c r="G46" s="299">
        <v>17280000</v>
      </c>
      <c r="H46" s="299"/>
      <c r="I46" s="299">
        <v>39600000</v>
      </c>
    </row>
    <row r="47" spans="3:9" ht="14.25">
      <c r="C47" s="340" t="s">
        <v>199</v>
      </c>
      <c r="D47" s="341"/>
      <c r="E47" s="341"/>
      <c r="F47" s="342"/>
      <c r="G47" s="299">
        <v>920000</v>
      </c>
      <c r="H47" s="299"/>
      <c r="I47" s="299">
        <v>1000000</v>
      </c>
    </row>
    <row r="48" spans="3:9" ht="14.25">
      <c r="C48" s="340" t="s">
        <v>200</v>
      </c>
      <c r="D48" s="341"/>
      <c r="E48" s="341"/>
      <c r="F48" s="342"/>
      <c r="G48" s="299">
        <v>1000000</v>
      </c>
      <c r="H48" s="299"/>
      <c r="I48" s="299">
        <v>750000</v>
      </c>
    </row>
    <row r="49" spans="3:9" ht="14.25">
      <c r="C49" s="340" t="s">
        <v>545</v>
      </c>
      <c r="D49" s="341"/>
      <c r="E49" s="341"/>
      <c r="F49" s="342"/>
      <c r="G49" s="306">
        <v>30000000</v>
      </c>
      <c r="H49" s="299">
        <v>30000000</v>
      </c>
      <c r="I49" s="299">
        <v>30000000</v>
      </c>
    </row>
    <row r="50" spans="3:9" ht="14.25">
      <c r="C50" s="340" t="s">
        <v>561</v>
      </c>
      <c r="D50" s="341"/>
      <c r="E50" s="341"/>
      <c r="F50" s="342"/>
      <c r="G50" s="306">
        <v>5000000</v>
      </c>
      <c r="H50" s="299">
        <v>5000000</v>
      </c>
      <c r="I50" s="299"/>
    </row>
    <row r="51" spans="3:9" ht="14.25">
      <c r="C51" s="340" t="s">
        <v>544</v>
      </c>
      <c r="D51" s="341"/>
      <c r="E51" s="341"/>
      <c r="F51" s="342"/>
      <c r="G51" s="299">
        <v>394000</v>
      </c>
      <c r="H51" s="299">
        <v>353000</v>
      </c>
      <c r="I51" s="299">
        <v>250000</v>
      </c>
    </row>
    <row r="52" spans="3:9" ht="14.25">
      <c r="C52" s="340" t="s">
        <v>543</v>
      </c>
      <c r="D52" s="341"/>
      <c r="E52" s="341"/>
      <c r="F52" s="342"/>
      <c r="G52" s="299">
        <v>346000</v>
      </c>
      <c r="H52" s="299"/>
      <c r="I52" s="299">
        <v>378000</v>
      </c>
    </row>
    <row r="53" spans="3:9" ht="14.25">
      <c r="C53" s="340" t="s">
        <v>201</v>
      </c>
      <c r="D53" s="341"/>
      <c r="E53" s="341"/>
      <c r="F53" s="342"/>
      <c r="G53" s="299">
        <v>5243000</v>
      </c>
      <c r="H53" s="299">
        <v>97000</v>
      </c>
      <c r="I53" s="299">
        <v>19543000</v>
      </c>
    </row>
    <row r="54" spans="3:9" ht="15">
      <c r="C54" s="340" t="s">
        <v>44</v>
      </c>
      <c r="D54" s="341"/>
      <c r="E54" s="341"/>
      <c r="F54" s="342"/>
      <c r="G54" s="302">
        <f>SUM(G44:G53)</f>
        <v>60583000</v>
      </c>
      <c r="H54" s="302"/>
      <c r="I54" s="302">
        <f>SUM(I42:I53)</f>
        <v>157316000</v>
      </c>
    </row>
    <row r="55" spans="3:9" ht="15">
      <c r="C55" s="340" t="s">
        <v>202</v>
      </c>
      <c r="D55" s="341"/>
      <c r="E55" s="341"/>
      <c r="F55" s="342"/>
      <c r="G55" s="302">
        <f>(G18+G19+G24+G32+G42+G54)</f>
        <v>487216000</v>
      </c>
      <c r="H55" s="302">
        <f>(H18+H24+H32+H42+H54)</f>
        <v>442724391</v>
      </c>
      <c r="I55" s="302">
        <f>(I18+I19+I24+I32+I54)</f>
        <v>556797630</v>
      </c>
    </row>
    <row r="56" spans="3:9" ht="14.25">
      <c r="C56" s="340" t="s">
        <v>203</v>
      </c>
      <c r="D56" s="341"/>
      <c r="E56" s="341"/>
      <c r="F56" s="342"/>
      <c r="G56" s="299">
        <v>120000000</v>
      </c>
      <c r="H56" s="299"/>
      <c r="I56" s="307">
        <v>120000000</v>
      </c>
    </row>
    <row r="57" spans="3:9" ht="14.25">
      <c r="C57" s="340" t="s">
        <v>728</v>
      </c>
      <c r="D57" s="341"/>
      <c r="E57" s="341"/>
      <c r="F57" s="342"/>
      <c r="G57" s="299">
        <v>76575630</v>
      </c>
      <c r="H57" s="299"/>
      <c r="I57" s="307">
        <v>93621000</v>
      </c>
    </row>
    <row r="58" spans="3:9" ht="14.25">
      <c r="C58" s="340" t="s">
        <v>280</v>
      </c>
      <c r="D58" s="341"/>
      <c r="E58" s="341"/>
      <c r="F58" s="342"/>
      <c r="G58" s="299">
        <v>5000000</v>
      </c>
      <c r="H58" s="299">
        <v>1219000</v>
      </c>
      <c r="I58" s="307">
        <v>5000000</v>
      </c>
    </row>
    <row r="59" spans="3:9" ht="15">
      <c r="C59" s="340" t="s">
        <v>204</v>
      </c>
      <c r="D59" s="341"/>
      <c r="E59" s="341"/>
      <c r="F59" s="342"/>
      <c r="G59" s="301">
        <f>SUM(G56:G58)</f>
        <v>201575630</v>
      </c>
      <c r="H59" s="301">
        <f>SUM(H56:H58)</f>
        <v>1219000</v>
      </c>
      <c r="I59" s="308">
        <f>SUM(I56:I58)</f>
        <v>218621000</v>
      </c>
    </row>
    <row r="60" spans="3:9" ht="15">
      <c r="C60" s="231" t="s">
        <v>205</v>
      </c>
      <c r="D60" s="309"/>
      <c r="E60" s="309"/>
      <c r="F60" s="309"/>
      <c r="G60" s="310">
        <f>SUM(G55+G59)</f>
        <v>688791630</v>
      </c>
      <c r="H60" s="310">
        <f>SUM(H55+H59)</f>
        <v>443943391</v>
      </c>
      <c r="I60" s="310">
        <f>SUM(I55+I59)+370</f>
        <v>775419000</v>
      </c>
    </row>
    <row r="61" spans="3:9" ht="14.25">
      <c r="C61" s="340" t="s">
        <v>746</v>
      </c>
      <c r="D61" s="341"/>
      <c r="E61" s="341"/>
      <c r="F61" s="342"/>
      <c r="G61" s="299">
        <v>3203076365</v>
      </c>
      <c r="H61" s="300"/>
      <c r="I61" s="300"/>
    </row>
    <row r="62" spans="3:9" ht="14.25">
      <c r="C62" s="340" t="s">
        <v>563</v>
      </c>
      <c r="D62" s="341"/>
      <c r="E62" s="341"/>
      <c r="F62" s="342"/>
      <c r="G62" s="299"/>
      <c r="H62" s="299"/>
      <c r="I62" s="299">
        <v>2400000000</v>
      </c>
    </row>
    <row r="63" spans="3:9" ht="14.25">
      <c r="C63" s="340" t="s">
        <v>694</v>
      </c>
      <c r="D63" s="341"/>
      <c r="E63" s="341"/>
      <c r="F63" s="342"/>
      <c r="G63" s="299"/>
      <c r="H63" s="299"/>
      <c r="I63" s="299">
        <v>3556000</v>
      </c>
    </row>
    <row r="64" spans="3:9" ht="14.25">
      <c r="C64" s="340" t="s">
        <v>695</v>
      </c>
      <c r="D64" s="341"/>
      <c r="E64" s="341"/>
      <c r="F64" s="342"/>
      <c r="G64" s="299"/>
      <c r="H64" s="299">
        <v>0</v>
      </c>
      <c r="I64" s="299">
        <v>1587000</v>
      </c>
    </row>
    <row r="65" spans="3:9" ht="14.25">
      <c r="C65" s="340" t="s">
        <v>725</v>
      </c>
      <c r="D65" s="341"/>
      <c r="E65" s="341"/>
      <c r="F65" s="342"/>
      <c r="G65" s="299"/>
      <c r="H65" s="299"/>
      <c r="I65" s="299">
        <v>526000</v>
      </c>
    </row>
    <row r="66" spans="3:9" ht="14.25">
      <c r="C66" s="340" t="s">
        <v>735</v>
      </c>
      <c r="D66" s="341"/>
      <c r="E66" s="341"/>
      <c r="F66" s="342"/>
      <c r="G66" s="299"/>
      <c r="H66" s="299"/>
      <c r="I66" s="299">
        <v>95180000</v>
      </c>
    </row>
    <row r="67" spans="3:9" ht="14.25">
      <c r="C67" s="340" t="s">
        <v>516</v>
      </c>
      <c r="D67" s="341"/>
      <c r="E67" s="341"/>
      <c r="F67" s="342"/>
      <c r="G67" s="299"/>
      <c r="H67" s="299"/>
      <c r="I67" s="299">
        <v>67653000</v>
      </c>
    </row>
    <row r="68" spans="3:9" ht="14.25">
      <c r="C68" s="340" t="s">
        <v>726</v>
      </c>
      <c r="D68" s="341"/>
      <c r="E68" s="341"/>
      <c r="F68" s="342"/>
      <c r="G68" s="299"/>
      <c r="H68" s="299"/>
      <c r="I68" s="299">
        <v>35000000</v>
      </c>
    </row>
    <row r="69" spans="3:9" ht="14.25">
      <c r="C69" s="340" t="s">
        <v>703</v>
      </c>
      <c r="D69" s="341"/>
      <c r="E69" s="341"/>
      <c r="F69" s="342"/>
      <c r="G69" s="299"/>
      <c r="H69" s="299"/>
      <c r="I69" s="299">
        <v>6500000</v>
      </c>
    </row>
    <row r="70" spans="3:9" ht="14.25">
      <c r="C70" s="340" t="s">
        <v>727</v>
      </c>
      <c r="D70" s="341"/>
      <c r="E70" s="341"/>
      <c r="F70" s="342"/>
      <c r="G70" s="299"/>
      <c r="H70" s="299"/>
      <c r="I70" s="299">
        <v>200000000</v>
      </c>
    </row>
    <row r="71" spans="3:9" ht="14.25">
      <c r="C71" s="340" t="s">
        <v>736</v>
      </c>
      <c r="D71" s="341"/>
      <c r="E71" s="341"/>
      <c r="F71" s="342"/>
      <c r="G71" s="299"/>
      <c r="H71" s="299"/>
      <c r="I71" s="299">
        <v>300000000</v>
      </c>
    </row>
    <row r="72" spans="3:9" ht="14.25">
      <c r="C72" s="340" t="s">
        <v>767</v>
      </c>
      <c r="D72" s="341"/>
      <c r="E72" s="341"/>
      <c r="F72" s="342"/>
      <c r="G72" s="299"/>
      <c r="H72" s="299"/>
      <c r="I72" s="299">
        <v>200000000</v>
      </c>
    </row>
    <row r="73" spans="3:9" ht="15">
      <c r="C73" s="340" t="s">
        <v>46</v>
      </c>
      <c r="D73" s="341"/>
      <c r="E73" s="341"/>
      <c r="F73" s="342"/>
      <c r="G73" s="302">
        <f>SUM(G61:G79)</f>
        <v>3203076365</v>
      </c>
      <c r="H73" s="302">
        <f>SUM(H62:H79)</f>
        <v>0</v>
      </c>
      <c r="I73" s="302">
        <f>SUM(I62:I72)</f>
        <v>3310002000</v>
      </c>
    </row>
    <row r="74" spans="3:9" ht="15">
      <c r="C74" s="340" t="s">
        <v>554</v>
      </c>
      <c r="D74" s="341"/>
      <c r="E74" s="341"/>
      <c r="F74" s="342"/>
      <c r="G74" s="311">
        <v>70000000</v>
      </c>
      <c r="H74" s="302"/>
      <c r="I74" s="299">
        <v>70000000</v>
      </c>
    </row>
    <row r="75" spans="3:9" ht="15">
      <c r="C75" s="340" t="s">
        <v>737</v>
      </c>
      <c r="D75" s="341"/>
      <c r="E75" s="341"/>
      <c r="F75" s="342"/>
      <c r="G75" s="302">
        <f>SUM(G74)</f>
        <v>70000000</v>
      </c>
      <c r="H75" s="302"/>
      <c r="I75" s="301">
        <f>SUM(I74)</f>
        <v>70000000</v>
      </c>
    </row>
    <row r="76" spans="3:9" ht="15">
      <c r="C76" s="340" t="s">
        <v>560</v>
      </c>
      <c r="D76" s="341"/>
      <c r="E76" s="341"/>
      <c r="F76" s="342"/>
      <c r="G76" s="302">
        <f>SUM(G73+G75)</f>
        <v>3273076365</v>
      </c>
      <c r="H76" s="302"/>
      <c r="I76" s="301">
        <f>SUM(I73+I75)</f>
        <v>3380002000</v>
      </c>
    </row>
    <row r="77" spans="3:9" ht="15">
      <c r="C77" s="344" t="s">
        <v>206</v>
      </c>
      <c r="D77" s="341"/>
      <c r="E77" s="341"/>
      <c r="F77" s="342"/>
      <c r="G77" s="312">
        <f>SUM(G60+G76)+5</f>
        <v>3961868000</v>
      </c>
      <c r="H77" s="312">
        <f>SUM(H60+H76)+5</f>
        <v>443943396</v>
      </c>
      <c r="I77" s="312">
        <f>SUM(I60+I76)</f>
        <v>4155421000</v>
      </c>
    </row>
    <row r="78" spans="2:9" ht="12.75">
      <c r="B78" s="230"/>
      <c r="C78" s="343"/>
      <c r="D78" s="343"/>
      <c r="E78" s="343"/>
      <c r="F78" s="343"/>
      <c r="G78" s="297"/>
      <c r="H78" s="223"/>
      <c r="I78" s="297"/>
    </row>
    <row r="79" spans="3:9" ht="12.75">
      <c r="C79" s="343"/>
      <c r="D79" s="343"/>
      <c r="E79" s="343"/>
      <c r="F79" s="343"/>
      <c r="G79" s="297"/>
      <c r="H79" s="223"/>
      <c r="I79" s="297"/>
    </row>
    <row r="96" spans="3:9" ht="12.75">
      <c r="C96" s="81"/>
      <c r="D96" s="81"/>
      <c r="E96" s="81"/>
      <c r="F96" s="81"/>
      <c r="G96" s="81"/>
      <c r="H96" s="81"/>
      <c r="I96" s="81"/>
    </row>
    <row r="97" spans="3:9" ht="12.75">
      <c r="C97" s="211"/>
      <c r="D97" s="81"/>
      <c r="E97" s="81"/>
      <c r="F97" s="81"/>
      <c r="G97" s="81"/>
      <c r="H97" s="81"/>
      <c r="I97" s="139"/>
    </row>
    <row r="98" spans="3:9" ht="15.75">
      <c r="C98" s="10"/>
      <c r="D98" s="81"/>
      <c r="E98" s="81"/>
      <c r="F98" s="81"/>
      <c r="G98" s="81"/>
      <c r="H98" s="139"/>
      <c r="I98" s="147"/>
    </row>
    <row r="99" spans="3:9" ht="12.75">
      <c r="C99" s="81"/>
      <c r="D99" s="81"/>
      <c r="E99" s="81"/>
      <c r="F99" s="81"/>
      <c r="G99" s="81"/>
      <c r="H99" s="139"/>
      <c r="I99" s="212"/>
    </row>
    <row r="100" spans="3:9" ht="12.75">
      <c r="C100" s="65"/>
      <c r="D100" s="65"/>
      <c r="E100" s="65"/>
      <c r="F100" s="65"/>
      <c r="G100" s="65"/>
      <c r="H100" s="65"/>
      <c r="I100" s="65"/>
    </row>
    <row r="101" spans="3:9" ht="12.75">
      <c r="C101" s="81"/>
      <c r="D101" s="81"/>
      <c r="E101" s="81"/>
      <c r="F101" s="81"/>
      <c r="G101" s="81"/>
      <c r="H101" s="81"/>
      <c r="I101" s="81"/>
    </row>
    <row r="102" spans="3:9" ht="12.75">
      <c r="C102" s="10"/>
      <c r="D102" s="81"/>
      <c r="E102" s="81"/>
      <c r="F102" s="81"/>
      <c r="G102" s="81"/>
      <c r="H102" s="81"/>
      <c r="I102" s="136"/>
    </row>
  </sheetData>
  <sheetProtection/>
  <mergeCells count="73">
    <mergeCell ref="C15:F15"/>
    <mergeCell ref="C16:F16"/>
    <mergeCell ref="C17:F17"/>
    <mergeCell ref="C18:F18"/>
    <mergeCell ref="C4:I4"/>
    <mergeCell ref="C3:I3"/>
    <mergeCell ref="C8:F8"/>
    <mergeCell ref="C9:F9"/>
    <mergeCell ref="C45:F45"/>
    <mergeCell ref="C10:F10"/>
    <mergeCell ref="C11:F11"/>
    <mergeCell ref="C12:F12"/>
    <mergeCell ref="C13:F13"/>
    <mergeCell ref="C14:F14"/>
    <mergeCell ref="C23:F23"/>
    <mergeCell ref="C25:F25"/>
    <mergeCell ref="C26:F26"/>
    <mergeCell ref="C24:F24"/>
    <mergeCell ref="C19:F19"/>
    <mergeCell ref="C20:F20"/>
    <mergeCell ref="C21:F21"/>
    <mergeCell ref="C22:F22"/>
    <mergeCell ref="C41:F41"/>
    <mergeCell ref="C42:F42"/>
    <mergeCell ref="C43:F43"/>
    <mergeCell ref="C44:F44"/>
    <mergeCell ref="C27:F27"/>
    <mergeCell ref="C29:F29"/>
    <mergeCell ref="C30:F30"/>
    <mergeCell ref="C32:F32"/>
    <mergeCell ref="C28:F28"/>
    <mergeCell ref="C31:F31"/>
    <mergeCell ref="C48:F48"/>
    <mergeCell ref="C49:F49"/>
    <mergeCell ref="C50:F50"/>
    <mergeCell ref="C51:F51"/>
    <mergeCell ref="C37:F37"/>
    <mergeCell ref="C38:F38"/>
    <mergeCell ref="C46:F46"/>
    <mergeCell ref="C47:F47"/>
    <mergeCell ref="C39:F39"/>
    <mergeCell ref="C40:F40"/>
    <mergeCell ref="C63:F63"/>
    <mergeCell ref="C56:F56"/>
    <mergeCell ref="C52:F52"/>
    <mergeCell ref="C53:F53"/>
    <mergeCell ref="C54:F54"/>
    <mergeCell ref="C55:F55"/>
    <mergeCell ref="C69:F69"/>
    <mergeCell ref="C70:F70"/>
    <mergeCell ref="C71:F71"/>
    <mergeCell ref="C72:F72"/>
    <mergeCell ref="C65:F65"/>
    <mergeCell ref="C66:F66"/>
    <mergeCell ref="C67:F67"/>
    <mergeCell ref="C68:F68"/>
    <mergeCell ref="C78:F78"/>
    <mergeCell ref="C79:F79"/>
    <mergeCell ref="C73:F73"/>
    <mergeCell ref="C74:F74"/>
    <mergeCell ref="C75:F75"/>
    <mergeCell ref="C76:F76"/>
    <mergeCell ref="C77:F77"/>
    <mergeCell ref="C64:F64"/>
    <mergeCell ref="C33:F33"/>
    <mergeCell ref="C34:F34"/>
    <mergeCell ref="C35:F35"/>
    <mergeCell ref="C36:F36"/>
    <mergeCell ref="C57:F57"/>
    <mergeCell ref="C58:F58"/>
    <mergeCell ref="C59:F59"/>
    <mergeCell ref="C61:F61"/>
    <mergeCell ref="C62:F62"/>
  </mergeCells>
  <printOptions/>
  <pageMargins left="0.75" right="0.75" top="1" bottom="1" header="0.5" footer="0.5"/>
  <pageSetup horizontalDpi="200" verticalDpi="200" orientation="portrait" paperSize="9" scale="72" r:id="rId1"/>
  <rowBreaks count="1" manualBreakCount="1">
    <brk id="7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H30" sqref="H30"/>
    </sheetView>
  </sheetViews>
  <sheetFormatPr defaultColWidth="9.00390625" defaultRowHeight="12.75"/>
  <cols>
    <col min="2" max="2" width="48.625" style="0" customWidth="1"/>
    <col min="3" max="3" width="12.625" style="0" customWidth="1"/>
    <col min="4" max="4" width="13.25390625" style="0" customWidth="1"/>
    <col min="5" max="5" width="13.125" style="0" customWidth="1"/>
    <col min="6" max="6" width="11.625" style="0" customWidth="1"/>
    <col min="7" max="7" width="11.00390625" style="0" customWidth="1"/>
    <col min="8" max="8" width="15.00390625" style="0" customWidth="1"/>
    <col min="9" max="9" width="14.375" style="0" customWidth="1"/>
    <col min="10" max="10" width="13.125" style="0" customWidth="1"/>
  </cols>
  <sheetData>
    <row r="1" spans="1:2" ht="12.75">
      <c r="A1" s="23" t="s">
        <v>309</v>
      </c>
      <c r="B1" s="23"/>
    </row>
    <row r="2" spans="1:10" ht="12.75">
      <c r="A2" s="23" t="s">
        <v>2</v>
      </c>
      <c r="B2" s="23"/>
      <c r="J2" s="1" t="s">
        <v>258</v>
      </c>
    </row>
    <row r="5" spans="1:10" ht="12.75">
      <c r="A5" s="437" t="s">
        <v>617</v>
      </c>
      <c r="B5" s="437"/>
      <c r="C5" s="437"/>
      <c r="D5" s="437"/>
      <c r="E5" s="437"/>
      <c r="F5" s="437"/>
      <c r="G5" s="437"/>
      <c r="H5" s="437"/>
      <c r="I5" s="437"/>
      <c r="J5" s="437"/>
    </row>
    <row r="6" spans="1:10" ht="12.75">
      <c r="A6" s="85"/>
      <c r="B6" s="85"/>
      <c r="C6" s="85"/>
      <c r="D6" s="85"/>
      <c r="E6" s="85"/>
      <c r="F6" s="85"/>
      <c r="G6" s="85"/>
      <c r="H6" s="85"/>
      <c r="I6" s="85"/>
      <c r="J6" s="85"/>
    </row>
    <row r="7" spans="1:10" ht="12.75">
      <c r="A7" s="440" t="s">
        <v>24</v>
      </c>
      <c r="B7" s="441"/>
      <c r="C7" s="350" t="s">
        <v>132</v>
      </c>
      <c r="D7" s="410"/>
      <c r="E7" s="410"/>
      <c r="F7" s="410"/>
      <c r="G7" s="421"/>
      <c r="H7" s="95" t="s">
        <v>133</v>
      </c>
      <c r="I7" s="96"/>
      <c r="J7" s="103" t="s">
        <v>114</v>
      </c>
    </row>
    <row r="8" spans="1:10" ht="12.75">
      <c r="A8" s="442"/>
      <c r="B8" s="443"/>
      <c r="C8" s="446" t="s">
        <v>134</v>
      </c>
      <c r="D8" s="446" t="s">
        <v>64</v>
      </c>
      <c r="E8" s="446" t="s">
        <v>508</v>
      </c>
      <c r="F8" s="446" t="s">
        <v>135</v>
      </c>
      <c r="G8" s="446" t="s">
        <v>136</v>
      </c>
      <c r="H8" s="448" t="s">
        <v>133</v>
      </c>
      <c r="I8" s="438" t="s">
        <v>507</v>
      </c>
      <c r="J8" s="446" t="s">
        <v>0</v>
      </c>
    </row>
    <row r="9" spans="1:10" ht="12.75">
      <c r="A9" s="444"/>
      <c r="B9" s="445"/>
      <c r="C9" s="447"/>
      <c r="D9" s="447"/>
      <c r="E9" s="447"/>
      <c r="F9" s="447"/>
      <c r="G9" s="447"/>
      <c r="H9" s="447"/>
      <c r="I9" s="439"/>
      <c r="J9" s="447"/>
    </row>
    <row r="10" spans="1:10" ht="12.75">
      <c r="A10" s="88">
        <v>1</v>
      </c>
      <c r="B10" s="88" t="s">
        <v>465</v>
      </c>
      <c r="C10" s="91"/>
      <c r="D10" s="91"/>
      <c r="E10" s="91"/>
      <c r="F10" s="91"/>
      <c r="G10" s="91"/>
      <c r="H10" s="91"/>
      <c r="I10" s="91"/>
      <c r="J10" s="8">
        <f>SUM(C10:I10)</f>
        <v>0</v>
      </c>
    </row>
    <row r="11" spans="1:10" ht="12.75">
      <c r="A11" s="88">
        <v>2</v>
      </c>
      <c r="B11" s="88" t="s">
        <v>418</v>
      </c>
      <c r="C11" s="91"/>
      <c r="D11" s="91"/>
      <c r="E11" s="91"/>
      <c r="F11" s="91"/>
      <c r="G11" s="91"/>
      <c r="H11" s="91"/>
      <c r="I11" s="91"/>
      <c r="J11" s="8">
        <f>SUM(C11:I11)</f>
        <v>0</v>
      </c>
    </row>
    <row r="12" spans="1:10" ht="12.75">
      <c r="A12" s="88">
        <v>3</v>
      </c>
      <c r="B12" s="88" t="s">
        <v>466</v>
      </c>
      <c r="C12" s="91"/>
      <c r="D12" s="91"/>
      <c r="E12" s="91"/>
      <c r="F12" s="91"/>
      <c r="G12" s="91"/>
      <c r="H12" s="12">
        <v>5669</v>
      </c>
      <c r="I12" s="91"/>
      <c r="J12" s="8">
        <f>SUM(C12:I12)</f>
        <v>5669</v>
      </c>
    </row>
    <row r="13" spans="1:10" ht="12.75">
      <c r="A13" s="88">
        <v>4</v>
      </c>
      <c r="B13" s="88" t="s">
        <v>753</v>
      </c>
      <c r="C13" s="91">
        <v>54693</v>
      </c>
      <c r="D13" s="91"/>
      <c r="E13" s="91"/>
      <c r="F13" s="91"/>
      <c r="G13" s="91"/>
      <c r="H13" s="91"/>
      <c r="I13" s="91"/>
      <c r="J13" s="8">
        <f aca="true" t="shared" si="0" ref="J13:J40">SUM(C13:I13)</f>
        <v>54693</v>
      </c>
    </row>
    <row r="14" spans="1:10" ht="12.75">
      <c r="A14" s="88">
        <v>5</v>
      </c>
      <c r="B14" s="88"/>
      <c r="C14" s="91"/>
      <c r="D14" s="91"/>
      <c r="E14" s="91"/>
      <c r="F14" s="91"/>
      <c r="G14" s="91"/>
      <c r="H14" s="91"/>
      <c r="I14" s="91"/>
      <c r="J14" s="8">
        <f t="shared" si="0"/>
        <v>0</v>
      </c>
    </row>
    <row r="15" spans="1:10" ht="12.75">
      <c r="A15" s="88">
        <v>6</v>
      </c>
      <c r="B15" s="88" t="s">
        <v>754</v>
      </c>
      <c r="C15" s="91">
        <v>8782</v>
      </c>
      <c r="D15" s="91"/>
      <c r="E15" s="91"/>
      <c r="F15" s="91"/>
      <c r="G15" s="91"/>
      <c r="H15" s="91"/>
      <c r="I15" s="91"/>
      <c r="J15" s="8">
        <f t="shared" si="0"/>
        <v>8782</v>
      </c>
    </row>
    <row r="16" spans="1:10" ht="12.75">
      <c r="A16" s="88">
        <v>7</v>
      </c>
      <c r="B16" s="88" t="s">
        <v>398</v>
      </c>
      <c r="C16" s="91"/>
      <c r="D16" s="91"/>
      <c r="E16" s="91"/>
      <c r="F16" s="91"/>
      <c r="G16" s="91"/>
      <c r="H16" s="91">
        <v>300000</v>
      </c>
      <c r="I16" s="91"/>
      <c r="J16" s="8">
        <f t="shared" si="0"/>
        <v>300000</v>
      </c>
    </row>
    <row r="17" spans="1:10" ht="12.75">
      <c r="A17" s="88">
        <v>8</v>
      </c>
      <c r="B17" s="88" t="s">
        <v>399</v>
      </c>
      <c r="C17" s="91"/>
      <c r="D17" s="91"/>
      <c r="E17" s="91"/>
      <c r="F17" s="91"/>
      <c r="G17" s="91"/>
      <c r="H17" s="91"/>
      <c r="I17" s="91"/>
      <c r="J17" s="8">
        <f t="shared" si="0"/>
        <v>0</v>
      </c>
    </row>
    <row r="18" spans="1:10" ht="12.75">
      <c r="A18" s="88">
        <v>9</v>
      </c>
      <c r="B18" s="88" t="s">
        <v>400</v>
      </c>
      <c r="C18" s="91"/>
      <c r="D18" s="91"/>
      <c r="E18" s="91"/>
      <c r="F18" s="91"/>
      <c r="G18" s="91"/>
      <c r="H18" s="91"/>
      <c r="I18" s="91"/>
      <c r="J18" s="8">
        <f t="shared" si="0"/>
        <v>0</v>
      </c>
    </row>
    <row r="19" spans="1:10" ht="12.75">
      <c r="A19" s="88">
        <v>10</v>
      </c>
      <c r="B19" s="88"/>
      <c r="C19" s="91"/>
      <c r="D19" s="91"/>
      <c r="E19" s="91"/>
      <c r="F19" s="91"/>
      <c r="G19" s="91"/>
      <c r="H19" s="91"/>
      <c r="I19" s="91"/>
      <c r="J19" s="8">
        <f t="shared" si="0"/>
        <v>0</v>
      </c>
    </row>
    <row r="20" spans="1:10" ht="12.75">
      <c r="A20" s="88">
        <v>11</v>
      </c>
      <c r="B20" s="88" t="s">
        <v>467</v>
      </c>
      <c r="C20" s="91"/>
      <c r="D20" s="91"/>
      <c r="E20" s="91"/>
      <c r="F20" s="91">
        <v>4515</v>
      </c>
      <c r="G20" s="91"/>
      <c r="H20" s="91"/>
      <c r="I20" s="91"/>
      <c r="J20" s="8">
        <f t="shared" si="0"/>
        <v>4515</v>
      </c>
    </row>
    <row r="21" spans="1:10" ht="12.75">
      <c r="A21" s="88">
        <v>12</v>
      </c>
      <c r="B21" s="88" t="s">
        <v>468</v>
      </c>
      <c r="C21" s="91"/>
      <c r="D21" s="91"/>
      <c r="E21" s="91"/>
      <c r="F21" s="91"/>
      <c r="G21" s="91"/>
      <c r="H21" s="91"/>
      <c r="I21" s="91"/>
      <c r="J21" s="8">
        <f t="shared" si="0"/>
        <v>0</v>
      </c>
    </row>
    <row r="22" spans="1:10" ht="12.75">
      <c r="A22" s="88">
        <v>13</v>
      </c>
      <c r="B22" s="88" t="s">
        <v>407</v>
      </c>
      <c r="C22" s="91"/>
      <c r="D22" s="91"/>
      <c r="E22" s="91"/>
      <c r="F22" s="91"/>
      <c r="G22" s="91"/>
      <c r="H22" s="91"/>
      <c r="I22" s="91"/>
      <c r="J22" s="8">
        <f t="shared" si="0"/>
        <v>0</v>
      </c>
    </row>
    <row r="23" spans="1:10" ht="12.75">
      <c r="A23" s="88">
        <v>14</v>
      </c>
      <c r="B23" s="88" t="s">
        <v>475</v>
      </c>
      <c r="C23" s="91"/>
      <c r="D23" s="91"/>
      <c r="E23" s="91"/>
      <c r="F23" s="91"/>
      <c r="G23" s="91"/>
      <c r="H23" s="91"/>
      <c r="I23" s="91"/>
      <c r="J23" s="8">
        <f t="shared" si="0"/>
        <v>0</v>
      </c>
    </row>
    <row r="24" spans="1:10" ht="12.75">
      <c r="A24" s="88">
        <v>15</v>
      </c>
      <c r="B24" s="88" t="s">
        <v>476</v>
      </c>
      <c r="C24" s="91"/>
      <c r="D24" s="91"/>
      <c r="E24" s="91"/>
      <c r="F24" s="91"/>
      <c r="G24" s="91"/>
      <c r="H24" s="91"/>
      <c r="I24" s="91"/>
      <c r="J24" s="8">
        <f t="shared" si="0"/>
        <v>0</v>
      </c>
    </row>
    <row r="25" spans="1:10" ht="12.75">
      <c r="A25" s="88">
        <v>16</v>
      </c>
      <c r="B25" s="88" t="s">
        <v>504</v>
      </c>
      <c r="C25" s="91"/>
      <c r="D25" s="91"/>
      <c r="E25" s="91"/>
      <c r="F25" s="91"/>
      <c r="G25" s="91"/>
      <c r="H25" s="91"/>
      <c r="I25" s="91"/>
      <c r="J25" s="8">
        <f t="shared" si="0"/>
        <v>0</v>
      </c>
    </row>
    <row r="26" spans="1:10" ht="12.75">
      <c r="A26" s="88">
        <v>17</v>
      </c>
      <c r="B26" s="88" t="s">
        <v>505</v>
      </c>
      <c r="C26" s="91"/>
      <c r="D26" s="91"/>
      <c r="E26" s="91"/>
      <c r="F26" s="91"/>
      <c r="G26" s="91"/>
      <c r="H26" s="91"/>
      <c r="I26" s="91"/>
      <c r="J26" s="8">
        <f t="shared" si="0"/>
        <v>0</v>
      </c>
    </row>
    <row r="27" spans="1:10" ht="12.75">
      <c r="A27" s="88">
        <v>18</v>
      </c>
      <c r="B27" s="88" t="s">
        <v>474</v>
      </c>
      <c r="C27" s="91"/>
      <c r="D27" s="91"/>
      <c r="E27" s="91"/>
      <c r="F27" s="91"/>
      <c r="G27" s="91"/>
      <c r="H27" s="91"/>
      <c r="I27" s="91"/>
      <c r="J27" s="8">
        <f t="shared" si="0"/>
        <v>0</v>
      </c>
    </row>
    <row r="28" spans="1:10" ht="12.75">
      <c r="A28" s="88">
        <v>19</v>
      </c>
      <c r="B28" s="88" t="s">
        <v>473</v>
      </c>
      <c r="C28" s="91"/>
      <c r="D28" s="91"/>
      <c r="E28" s="91"/>
      <c r="F28" s="91"/>
      <c r="G28" s="91"/>
      <c r="H28" s="91"/>
      <c r="I28" s="91"/>
      <c r="J28" s="8">
        <f t="shared" si="0"/>
        <v>0</v>
      </c>
    </row>
    <row r="29" spans="1:10" ht="12.75">
      <c r="A29" s="88">
        <v>20</v>
      </c>
      <c r="B29" s="88" t="s">
        <v>417</v>
      </c>
      <c r="C29" s="91">
        <v>93841</v>
      </c>
      <c r="D29" s="91"/>
      <c r="E29" s="91"/>
      <c r="F29" s="91">
        <v>21768</v>
      </c>
      <c r="G29" s="91"/>
      <c r="H29" s="91">
        <v>3004333</v>
      </c>
      <c r="I29" s="91"/>
      <c r="J29" s="8">
        <f t="shared" si="0"/>
        <v>3119942</v>
      </c>
    </row>
    <row r="30" spans="1:10" ht="12.75">
      <c r="A30" s="88">
        <v>21</v>
      </c>
      <c r="B30" s="88" t="s">
        <v>472</v>
      </c>
      <c r="C30" s="91"/>
      <c r="D30" s="91"/>
      <c r="E30" s="91"/>
      <c r="F30" s="91"/>
      <c r="G30" s="91"/>
      <c r="H30" s="91"/>
      <c r="I30" s="91"/>
      <c r="J30" s="8">
        <f t="shared" si="0"/>
        <v>0</v>
      </c>
    </row>
    <row r="31" spans="1:10" ht="12.75">
      <c r="A31" s="88">
        <v>22</v>
      </c>
      <c r="B31" s="88" t="s">
        <v>412</v>
      </c>
      <c r="C31" s="91"/>
      <c r="D31" s="91"/>
      <c r="E31" s="91"/>
      <c r="F31" s="91"/>
      <c r="G31" s="91"/>
      <c r="H31" s="91"/>
      <c r="I31" s="91"/>
      <c r="J31" s="8">
        <f t="shared" si="0"/>
        <v>0</v>
      </c>
    </row>
    <row r="32" spans="1:10" ht="12.75">
      <c r="A32" s="88">
        <v>23</v>
      </c>
      <c r="B32" s="88" t="s">
        <v>471</v>
      </c>
      <c r="C32" s="91"/>
      <c r="D32" s="91"/>
      <c r="E32" s="91"/>
      <c r="F32" s="91">
        <v>9715</v>
      </c>
      <c r="G32" s="91"/>
      <c r="H32" s="91"/>
      <c r="I32" s="91"/>
      <c r="J32" s="8">
        <f t="shared" si="0"/>
        <v>9715</v>
      </c>
    </row>
    <row r="33" spans="1:10" ht="12.75">
      <c r="A33" s="88">
        <v>24</v>
      </c>
      <c r="B33" s="88" t="s">
        <v>414</v>
      </c>
      <c r="C33" s="91"/>
      <c r="D33" s="91"/>
      <c r="E33" s="91">
        <v>3384</v>
      </c>
      <c r="F33" s="91"/>
      <c r="G33" s="91"/>
      <c r="H33" s="91"/>
      <c r="I33" s="91"/>
      <c r="J33" s="8">
        <f t="shared" si="0"/>
        <v>3384</v>
      </c>
    </row>
    <row r="34" spans="1:10" ht="12.75">
      <c r="A34" s="88">
        <v>25</v>
      </c>
      <c r="B34" s="88" t="s">
        <v>506</v>
      </c>
      <c r="C34" s="91"/>
      <c r="D34" s="91">
        <v>360100</v>
      </c>
      <c r="E34" s="91"/>
      <c r="F34" s="91"/>
      <c r="G34" s="91"/>
      <c r="H34" s="91"/>
      <c r="I34" s="91"/>
      <c r="J34" s="8">
        <f t="shared" si="0"/>
        <v>360100</v>
      </c>
    </row>
    <row r="35" spans="1:10" ht="12.75">
      <c r="A35" s="88">
        <v>26</v>
      </c>
      <c r="B35" s="88" t="s">
        <v>470</v>
      </c>
      <c r="C35" s="91"/>
      <c r="D35" s="91"/>
      <c r="E35" s="91"/>
      <c r="F35" s="91"/>
      <c r="G35" s="91"/>
      <c r="H35" s="91"/>
      <c r="I35" s="91"/>
      <c r="J35" s="8">
        <f t="shared" si="0"/>
        <v>0</v>
      </c>
    </row>
    <row r="36" spans="1:10" ht="12.75">
      <c r="A36" s="88">
        <v>27</v>
      </c>
      <c r="B36" s="88" t="s">
        <v>509</v>
      </c>
      <c r="C36" s="91"/>
      <c r="D36" s="91"/>
      <c r="E36" s="91"/>
      <c r="F36" s="91"/>
      <c r="G36" s="91"/>
      <c r="H36" s="91"/>
      <c r="I36" s="91">
        <v>195000</v>
      </c>
      <c r="J36" s="8">
        <f t="shared" si="0"/>
        <v>195000</v>
      </c>
    </row>
    <row r="37" spans="1:10" ht="12.75">
      <c r="A37" s="88">
        <v>28</v>
      </c>
      <c r="B37" s="88" t="s">
        <v>469</v>
      </c>
      <c r="C37" s="91"/>
      <c r="D37" s="91"/>
      <c r="E37" s="91"/>
      <c r="F37" s="91"/>
      <c r="G37" s="91"/>
      <c r="H37" s="91"/>
      <c r="I37" s="91"/>
      <c r="J37" s="8">
        <f t="shared" si="0"/>
        <v>0</v>
      </c>
    </row>
    <row r="38" spans="1:10" ht="12.75">
      <c r="A38" s="88">
        <v>29</v>
      </c>
      <c r="B38" s="88" t="s">
        <v>416</v>
      </c>
      <c r="C38" s="91"/>
      <c r="D38" s="91"/>
      <c r="E38" s="91"/>
      <c r="F38" s="91"/>
      <c r="G38" s="91"/>
      <c r="H38" s="91"/>
      <c r="I38" s="91"/>
      <c r="J38" s="8">
        <f t="shared" si="0"/>
        <v>0</v>
      </c>
    </row>
    <row r="39" spans="1:10" ht="12.75">
      <c r="A39" s="88">
        <v>30</v>
      </c>
      <c r="B39" s="88" t="s">
        <v>461</v>
      </c>
      <c r="C39" s="91">
        <v>93621</v>
      </c>
      <c r="D39" s="91"/>
      <c r="E39" s="91"/>
      <c r="F39" s="91"/>
      <c r="G39" s="91"/>
      <c r="H39" s="91"/>
      <c r="I39" s="91"/>
      <c r="J39" s="8">
        <f t="shared" si="0"/>
        <v>93621</v>
      </c>
    </row>
    <row r="40" spans="1:10" ht="12.75">
      <c r="A40" s="88"/>
      <c r="B40" s="86" t="s">
        <v>127</v>
      </c>
      <c r="C40" s="87">
        <f>SUM(C10:C39)</f>
        <v>250937</v>
      </c>
      <c r="D40" s="87">
        <f aca="true" t="shared" si="1" ref="D40:I40">SUM(D10:D39)</f>
        <v>360100</v>
      </c>
      <c r="E40" s="87">
        <f t="shared" si="1"/>
        <v>3384</v>
      </c>
      <c r="F40" s="87">
        <f t="shared" si="1"/>
        <v>35998</v>
      </c>
      <c r="G40" s="87">
        <f t="shared" si="1"/>
        <v>0</v>
      </c>
      <c r="H40" s="87">
        <f t="shared" si="1"/>
        <v>3310002</v>
      </c>
      <c r="I40" s="87">
        <f t="shared" si="1"/>
        <v>195000</v>
      </c>
      <c r="J40" s="87">
        <f t="shared" si="0"/>
        <v>4155421</v>
      </c>
    </row>
    <row r="41" spans="1:10" ht="12.75">
      <c r="A41" s="88">
        <v>31</v>
      </c>
      <c r="B41" s="88" t="s">
        <v>420</v>
      </c>
      <c r="C41" s="91"/>
      <c r="D41" s="91"/>
      <c r="E41" s="91"/>
      <c r="F41" s="91"/>
      <c r="G41" s="91"/>
      <c r="H41" s="91"/>
      <c r="I41" s="91"/>
      <c r="J41" s="8"/>
    </row>
    <row r="42" spans="1:10" ht="12.75">
      <c r="A42" s="88">
        <v>32</v>
      </c>
      <c r="B42" s="88" t="s">
        <v>479</v>
      </c>
      <c r="C42" s="91"/>
      <c r="D42" s="91"/>
      <c r="E42" s="91"/>
      <c r="F42" s="91"/>
      <c r="G42" s="91"/>
      <c r="H42" s="91"/>
      <c r="I42" s="91"/>
      <c r="J42" s="8"/>
    </row>
    <row r="43" spans="1:10" ht="12.75">
      <c r="A43" s="88">
        <v>33</v>
      </c>
      <c r="B43" s="88" t="s">
        <v>422</v>
      </c>
      <c r="C43" s="91"/>
      <c r="D43" s="91"/>
      <c r="E43" s="91"/>
      <c r="F43" s="91"/>
      <c r="G43" s="91"/>
      <c r="H43" s="91"/>
      <c r="I43" s="91"/>
      <c r="J43" s="8"/>
    </row>
    <row r="44" spans="1:10" ht="12.75">
      <c r="A44" s="88"/>
      <c r="B44" s="86" t="s">
        <v>128</v>
      </c>
      <c r="C44" s="120"/>
      <c r="D44" s="120"/>
      <c r="E44" s="120"/>
      <c r="F44" s="120"/>
      <c r="G44" s="120"/>
      <c r="H44" s="120"/>
      <c r="I44" s="120"/>
      <c r="J44" s="120"/>
    </row>
    <row r="45" spans="1:10" ht="12.75">
      <c r="A45" s="88"/>
      <c r="B45" s="88"/>
      <c r="C45" s="91"/>
      <c r="D45" s="91"/>
      <c r="E45" s="91"/>
      <c r="F45" s="91"/>
      <c r="G45" s="91"/>
      <c r="H45" s="91"/>
      <c r="I45" s="91"/>
      <c r="J45" s="91"/>
    </row>
    <row r="46" spans="1:10" ht="12.75">
      <c r="A46" s="88"/>
      <c r="B46" s="86" t="s">
        <v>80</v>
      </c>
      <c r="C46" s="87">
        <f aca="true" t="shared" si="2" ref="C46:J46">SUM(C40+C44+C49)</f>
        <v>250937</v>
      </c>
      <c r="D46" s="87">
        <f t="shared" si="2"/>
        <v>360100</v>
      </c>
      <c r="E46" s="87">
        <f t="shared" si="2"/>
        <v>3384</v>
      </c>
      <c r="F46" s="87">
        <f t="shared" si="2"/>
        <v>35998</v>
      </c>
      <c r="G46" s="87">
        <f t="shared" si="2"/>
        <v>0</v>
      </c>
      <c r="H46" s="87">
        <f t="shared" si="2"/>
        <v>3310002</v>
      </c>
      <c r="I46" s="87">
        <f t="shared" si="2"/>
        <v>195000</v>
      </c>
      <c r="J46" s="87">
        <f t="shared" si="2"/>
        <v>4155421</v>
      </c>
    </row>
    <row r="47" spans="1:10" ht="12.75">
      <c r="A47" s="211"/>
      <c r="B47" s="211"/>
      <c r="C47" s="246"/>
      <c r="D47" s="246"/>
      <c r="E47" s="246"/>
      <c r="F47" s="246"/>
      <c r="G47" s="246"/>
      <c r="H47" s="246"/>
      <c r="I47" s="246"/>
      <c r="J47" s="246"/>
    </row>
    <row r="48" spans="1:10" ht="12.75">
      <c r="A48" s="211"/>
      <c r="B48" s="211"/>
      <c r="C48" s="247"/>
      <c r="D48" s="247"/>
      <c r="E48" s="247"/>
      <c r="F48" s="247"/>
      <c r="G48" s="247"/>
      <c r="H48" s="247"/>
      <c r="I48" s="247"/>
      <c r="J48" s="246"/>
    </row>
    <row r="49" spans="1:10" ht="12.75">
      <c r="A49" s="211"/>
      <c r="B49" s="248"/>
      <c r="C49" s="247"/>
      <c r="D49" s="247"/>
      <c r="E49" s="247"/>
      <c r="F49" s="247"/>
      <c r="G49" s="247"/>
      <c r="H49" s="247"/>
      <c r="I49" s="247"/>
      <c r="J49" s="246"/>
    </row>
    <row r="50" spans="1:10" ht="12.75">
      <c r="A50" s="211"/>
      <c r="B50" s="239"/>
      <c r="C50" s="239"/>
      <c r="D50" s="239"/>
      <c r="E50" s="239"/>
      <c r="F50" s="239"/>
      <c r="G50" s="239"/>
      <c r="H50" s="239"/>
      <c r="I50" s="239"/>
      <c r="J50" s="239"/>
    </row>
    <row r="51" spans="1:10" ht="12.75">
      <c r="A51" s="211"/>
      <c r="B51" s="239"/>
      <c r="C51" s="246"/>
      <c r="D51" s="246"/>
      <c r="E51" s="246"/>
      <c r="F51" s="246"/>
      <c r="G51" s="246"/>
      <c r="H51" s="246"/>
      <c r="I51" s="246"/>
      <c r="J51" s="246"/>
    </row>
    <row r="52" spans="1:10" ht="12.75" hidden="1">
      <c r="A52" s="211"/>
      <c r="B52" s="211"/>
      <c r="C52" s="247"/>
      <c r="D52" s="247"/>
      <c r="E52" s="247"/>
      <c r="F52" s="247"/>
      <c r="G52" s="247"/>
      <c r="H52" s="247"/>
      <c r="I52" s="247"/>
      <c r="J52" s="246"/>
    </row>
    <row r="53" spans="1:10" ht="12.75" hidden="1">
      <c r="A53" s="211"/>
      <c r="B53" s="211"/>
      <c r="C53" s="247"/>
      <c r="D53" s="247"/>
      <c r="E53" s="247"/>
      <c r="F53" s="247"/>
      <c r="G53" s="247"/>
      <c r="H53" s="247"/>
      <c r="I53" s="247"/>
      <c r="J53" s="246"/>
    </row>
    <row r="54" spans="1:10" ht="12.75" hidden="1">
      <c r="A54" s="211"/>
      <c r="B54" s="211"/>
      <c r="C54" s="247"/>
      <c r="D54" s="247"/>
      <c r="E54" s="247"/>
      <c r="F54" s="247"/>
      <c r="G54" s="247"/>
      <c r="H54" s="247"/>
      <c r="I54" s="247"/>
      <c r="J54" s="246"/>
    </row>
    <row r="55" spans="1:10" ht="12.75" hidden="1">
      <c r="A55" s="211"/>
      <c r="B55" s="211"/>
      <c r="C55" s="247"/>
      <c r="D55" s="247"/>
      <c r="E55" s="247"/>
      <c r="F55" s="247"/>
      <c r="G55" s="247"/>
      <c r="H55" s="247"/>
      <c r="I55" s="247"/>
      <c r="J55" s="246"/>
    </row>
    <row r="56" spans="1:10" ht="12.75" hidden="1">
      <c r="A56" s="211"/>
      <c r="B56" s="211"/>
      <c r="C56" s="247"/>
      <c r="D56" s="247"/>
      <c r="E56" s="247"/>
      <c r="F56" s="247"/>
      <c r="G56" s="247"/>
      <c r="H56" s="247"/>
      <c r="I56" s="247"/>
      <c r="J56" s="246"/>
    </row>
    <row r="57" spans="1:10" ht="12.75" hidden="1">
      <c r="A57" s="211"/>
      <c r="B57" s="211"/>
      <c r="C57" s="247"/>
      <c r="D57" s="247"/>
      <c r="E57" s="247"/>
      <c r="F57" s="247"/>
      <c r="G57" s="247"/>
      <c r="H57" s="247"/>
      <c r="I57" s="247"/>
      <c r="J57" s="246"/>
    </row>
    <row r="58" spans="1:10" ht="12.75" hidden="1">
      <c r="A58" s="211"/>
      <c r="B58" s="248"/>
      <c r="C58" s="246"/>
      <c r="D58" s="246"/>
      <c r="E58" s="246"/>
      <c r="F58" s="246"/>
      <c r="G58" s="246"/>
      <c r="H58" s="246"/>
      <c r="I58" s="246"/>
      <c r="J58" s="246"/>
    </row>
    <row r="59" spans="1:10" ht="12.75">
      <c r="A59" s="211"/>
      <c r="B59" s="239"/>
      <c r="C59" s="239"/>
      <c r="D59" s="239"/>
      <c r="E59" s="239"/>
      <c r="F59" s="239"/>
      <c r="G59" s="239"/>
      <c r="H59" s="239"/>
      <c r="I59" s="239"/>
      <c r="J59" s="239"/>
    </row>
  </sheetData>
  <sheetProtection/>
  <mergeCells count="11">
    <mergeCell ref="C7:G7"/>
    <mergeCell ref="I8:I9"/>
    <mergeCell ref="A7:B9"/>
    <mergeCell ref="A5:J5"/>
    <mergeCell ref="C8:C9"/>
    <mergeCell ref="D8:D9"/>
    <mergeCell ref="E8:E9"/>
    <mergeCell ref="F8:F9"/>
    <mergeCell ref="G8:G9"/>
    <mergeCell ref="H8:H9"/>
    <mergeCell ref="J8:J9"/>
  </mergeCells>
  <printOptions/>
  <pageMargins left="0.75" right="0.75" top="1" bottom="1" header="0.5" footer="0.5"/>
  <pageSetup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33">
      <selection activeCell="D45" sqref="D45"/>
    </sheetView>
  </sheetViews>
  <sheetFormatPr defaultColWidth="9.00390625" defaultRowHeight="12.75"/>
  <cols>
    <col min="1" max="1" width="4.00390625" style="0" customWidth="1"/>
    <col min="2" max="2" width="12.625" style="0" customWidth="1"/>
    <col min="3" max="3" width="34.75390625" style="0" customWidth="1"/>
    <col min="4" max="4" width="22.00390625" style="0" customWidth="1"/>
    <col min="5" max="5" width="14.00390625" style="0" customWidth="1"/>
    <col min="6" max="6" width="15.875" style="0" customWidth="1"/>
  </cols>
  <sheetData>
    <row r="1" ht="12.75">
      <c r="A1" s="23" t="s">
        <v>309</v>
      </c>
    </row>
    <row r="2" spans="1:7" ht="12.75">
      <c r="A2" s="23" t="s">
        <v>2</v>
      </c>
      <c r="D2" s="1" t="s">
        <v>29</v>
      </c>
      <c r="G2" s="1"/>
    </row>
    <row r="5" spans="1:7" ht="12.75">
      <c r="A5" s="384" t="s">
        <v>618</v>
      </c>
      <c r="B5" s="399"/>
      <c r="C5" s="399"/>
      <c r="D5" s="399"/>
      <c r="E5" s="11"/>
      <c r="F5" s="11"/>
      <c r="G5" s="11"/>
    </row>
    <row r="7" spans="1:6" ht="15.75">
      <c r="A7" s="383" t="s">
        <v>13</v>
      </c>
      <c r="B7" s="383"/>
      <c r="C7" s="383"/>
      <c r="D7" s="383"/>
      <c r="E7" s="24"/>
      <c r="F7" s="24"/>
    </row>
    <row r="8" ht="12.75">
      <c r="D8" s="1" t="s">
        <v>14</v>
      </c>
    </row>
    <row r="10" spans="1:6" ht="15.75">
      <c r="A10" s="22" t="s">
        <v>517</v>
      </c>
      <c r="B10" s="22"/>
      <c r="C10" s="22"/>
      <c r="D10" s="217">
        <v>0</v>
      </c>
      <c r="F10" s="26"/>
    </row>
    <row r="11" spans="1:6" ht="15.75">
      <c r="A11" s="22" t="s">
        <v>15</v>
      </c>
      <c r="B11" s="22"/>
      <c r="C11" s="22"/>
      <c r="D11" s="217">
        <v>345100000</v>
      </c>
      <c r="F11" s="26"/>
    </row>
    <row r="12" spans="1:6" ht="15.75">
      <c r="A12" s="22" t="s">
        <v>510</v>
      </c>
      <c r="B12" s="22"/>
      <c r="C12" s="22"/>
      <c r="D12" s="217">
        <v>15000000</v>
      </c>
      <c r="F12" s="26"/>
    </row>
    <row r="13" spans="1:6" ht="15.75">
      <c r="A13" s="22" t="s">
        <v>566</v>
      </c>
      <c r="B13" s="22"/>
      <c r="C13" s="22"/>
      <c r="D13" s="217">
        <v>3384000</v>
      </c>
      <c r="F13" s="26"/>
    </row>
    <row r="14" spans="1:6" ht="15.75">
      <c r="A14" s="22" t="s">
        <v>16</v>
      </c>
      <c r="B14" s="22"/>
      <c r="C14" s="22"/>
      <c r="D14" s="217">
        <v>35998000</v>
      </c>
      <c r="F14" s="26"/>
    </row>
    <row r="15" spans="1:6" ht="15.75">
      <c r="A15" s="22" t="s">
        <v>17</v>
      </c>
      <c r="B15" s="22"/>
      <c r="C15" s="22"/>
      <c r="D15" s="217">
        <v>157316000</v>
      </c>
      <c r="F15" s="26"/>
    </row>
    <row r="16" spans="1:6" ht="15.75">
      <c r="A16" s="22" t="s">
        <v>18</v>
      </c>
      <c r="B16" s="22"/>
      <c r="C16" s="22"/>
      <c r="D16" s="217">
        <v>3110002000</v>
      </c>
      <c r="F16" s="26"/>
    </row>
    <row r="17" spans="1:6" ht="15.75">
      <c r="A17" s="22" t="s">
        <v>48</v>
      </c>
      <c r="B17" s="22"/>
      <c r="C17" s="22"/>
      <c r="D17" s="217">
        <v>195000000</v>
      </c>
      <c r="F17" s="26"/>
    </row>
    <row r="18" spans="1:6" ht="15.75">
      <c r="A18" s="65" t="s">
        <v>461</v>
      </c>
      <c r="B18" s="65"/>
      <c r="C18" s="65"/>
      <c r="D18" s="218">
        <v>93621000</v>
      </c>
      <c r="E18" s="132"/>
      <c r="F18" s="192"/>
    </row>
    <row r="19" spans="1:6" ht="15.75">
      <c r="A19" s="27" t="s">
        <v>19</v>
      </c>
      <c r="B19" s="27"/>
      <c r="C19" s="28"/>
      <c r="D19" s="219">
        <f>SUM(D10:D18)</f>
        <v>3955421000</v>
      </c>
      <c r="E19" s="121"/>
      <c r="F19" s="121"/>
    </row>
    <row r="20" spans="1:6" ht="15.75">
      <c r="A20" s="22"/>
      <c r="B20" s="22"/>
      <c r="C20" s="22"/>
      <c r="D20" s="22"/>
      <c r="E20" s="25"/>
      <c r="F20" s="26"/>
    </row>
    <row r="21" spans="1:6" ht="15.75">
      <c r="A21" s="383" t="s">
        <v>20</v>
      </c>
      <c r="B21" s="383"/>
      <c r="C21" s="383"/>
      <c r="D21" s="383"/>
      <c r="E21" s="24"/>
      <c r="F21" s="24"/>
    </row>
    <row r="23" spans="1:6" ht="15.75">
      <c r="A23" s="348" t="s">
        <v>246</v>
      </c>
      <c r="B23" s="348"/>
      <c r="C23" s="348"/>
      <c r="D23" s="348"/>
      <c r="E23" s="25"/>
      <c r="F23" s="25"/>
    </row>
    <row r="24" spans="1:6" ht="15.75">
      <c r="A24" s="111"/>
      <c r="B24" s="207" t="s">
        <v>424</v>
      </c>
      <c r="C24" s="111" t="s">
        <v>247</v>
      </c>
      <c r="D24" s="112">
        <v>4450000</v>
      </c>
      <c r="E24" s="25"/>
      <c r="F24" s="25"/>
    </row>
    <row r="25" spans="1:6" ht="15.75" customHeight="1" hidden="1">
      <c r="A25" s="111"/>
      <c r="B25" s="207" t="s">
        <v>425</v>
      </c>
      <c r="C25" s="111"/>
      <c r="D25" s="112"/>
      <c r="E25" s="25"/>
      <c r="F25" s="25"/>
    </row>
    <row r="26" spans="1:6" ht="15.75" customHeight="1" hidden="1">
      <c r="A26" s="111"/>
      <c r="B26" s="207" t="s">
        <v>426</v>
      </c>
      <c r="C26" s="111"/>
      <c r="D26" s="112"/>
      <c r="E26" s="25"/>
      <c r="F26" s="25"/>
    </row>
    <row r="27" spans="1:6" ht="15.75">
      <c r="A27" s="111"/>
      <c r="B27" s="207" t="s">
        <v>481</v>
      </c>
      <c r="C27" s="111" t="s">
        <v>298</v>
      </c>
      <c r="D27" s="112"/>
      <c r="E27" s="25"/>
      <c r="F27" s="25"/>
    </row>
    <row r="28" spans="1:6" ht="15.75">
      <c r="A28" s="111"/>
      <c r="B28" s="207" t="s">
        <v>482</v>
      </c>
      <c r="C28" s="111" t="s">
        <v>299</v>
      </c>
      <c r="D28" s="112">
        <v>35665000</v>
      </c>
      <c r="E28" s="25"/>
      <c r="F28" s="25"/>
    </row>
    <row r="29" spans="1:6" ht="15.75">
      <c r="A29" s="111"/>
      <c r="B29" s="451" t="s">
        <v>655</v>
      </c>
      <c r="C29" s="449" t="s">
        <v>567</v>
      </c>
      <c r="D29" s="450">
        <v>34642000</v>
      </c>
      <c r="E29" s="25"/>
      <c r="F29" s="25"/>
    </row>
    <row r="30" spans="1:6" ht="15.75">
      <c r="A30" s="111"/>
      <c r="B30" s="451"/>
      <c r="C30" s="449"/>
      <c r="D30" s="450"/>
      <c r="E30" s="25"/>
      <c r="F30" s="25"/>
    </row>
    <row r="31" spans="1:6" ht="15.75">
      <c r="A31" s="111"/>
      <c r="B31" s="207" t="s">
        <v>656</v>
      </c>
      <c r="C31" s="111" t="s">
        <v>755</v>
      </c>
      <c r="D31" s="112">
        <v>15730000</v>
      </c>
      <c r="E31" s="25"/>
      <c r="F31" s="25"/>
    </row>
    <row r="32" spans="1:6" ht="15.75">
      <c r="A32" s="111"/>
      <c r="B32" s="207" t="s">
        <v>427</v>
      </c>
      <c r="C32" s="111" t="s">
        <v>21</v>
      </c>
      <c r="D32" s="112">
        <v>305715000</v>
      </c>
      <c r="E32" s="25"/>
      <c r="F32" s="25"/>
    </row>
    <row r="33" spans="1:6" ht="15.75">
      <c r="A33" s="111"/>
      <c r="B33" s="207" t="s">
        <v>483</v>
      </c>
      <c r="C33" s="111" t="s">
        <v>249</v>
      </c>
      <c r="D33" s="112">
        <v>250000</v>
      </c>
      <c r="E33" s="25"/>
      <c r="F33" s="25"/>
    </row>
    <row r="34" spans="1:6" ht="15.75">
      <c r="A34" s="111"/>
      <c r="B34" s="207" t="s">
        <v>429</v>
      </c>
      <c r="C34" s="111" t="s">
        <v>250</v>
      </c>
      <c r="D34" s="112">
        <v>2690000</v>
      </c>
      <c r="E34" s="25"/>
      <c r="F34" s="25"/>
    </row>
    <row r="35" spans="1:6" ht="15.75">
      <c r="A35" s="111"/>
      <c r="B35" s="207"/>
      <c r="C35" s="111"/>
      <c r="D35" s="112"/>
      <c r="E35" s="25"/>
      <c r="F35" s="25"/>
    </row>
    <row r="36" spans="1:6" ht="15.75">
      <c r="A36" s="111"/>
      <c r="B36" s="207" t="s">
        <v>430</v>
      </c>
      <c r="C36" s="111" t="s">
        <v>23</v>
      </c>
      <c r="D36" s="112">
        <v>3540000</v>
      </c>
      <c r="E36" s="25"/>
      <c r="F36" s="25"/>
    </row>
    <row r="37" spans="1:6" ht="15.75">
      <c r="A37" s="111"/>
      <c r="B37" s="207" t="s">
        <v>542</v>
      </c>
      <c r="C37" s="111" t="s">
        <v>541</v>
      </c>
      <c r="D37" s="112">
        <v>7634000</v>
      </c>
      <c r="E37" s="25"/>
      <c r="F37" s="25"/>
    </row>
    <row r="38" spans="1:6" ht="15.75">
      <c r="A38" s="111"/>
      <c r="B38" s="207" t="s">
        <v>670</v>
      </c>
      <c r="C38" s="111" t="s">
        <v>671</v>
      </c>
      <c r="D38" s="112">
        <v>16811000</v>
      </c>
      <c r="E38" s="25"/>
      <c r="F38" s="25"/>
    </row>
    <row r="39" spans="1:5" ht="15.75">
      <c r="A39" s="111"/>
      <c r="B39" s="207" t="s">
        <v>485</v>
      </c>
      <c r="C39" s="111" t="s">
        <v>496</v>
      </c>
      <c r="D39" s="112">
        <v>1000000</v>
      </c>
      <c r="E39" s="25"/>
    </row>
    <row r="40" spans="1:5" ht="15.75">
      <c r="A40" s="111"/>
      <c r="B40" s="207" t="s">
        <v>486</v>
      </c>
      <c r="C40" s="111" t="s">
        <v>497</v>
      </c>
      <c r="D40" s="112"/>
      <c r="E40" s="25"/>
    </row>
    <row r="41" spans="1:6" ht="15.75">
      <c r="A41" s="111"/>
      <c r="B41" s="207" t="s">
        <v>487</v>
      </c>
      <c r="C41" s="111" t="s">
        <v>498</v>
      </c>
      <c r="D41" s="112">
        <v>100000</v>
      </c>
      <c r="E41" s="25"/>
      <c r="F41" s="25"/>
    </row>
    <row r="42" spans="1:6" ht="15.75">
      <c r="A42" s="111"/>
      <c r="B42" s="207" t="s">
        <v>488</v>
      </c>
      <c r="C42" s="111" t="s">
        <v>499</v>
      </c>
      <c r="D42" s="112">
        <v>6000000</v>
      </c>
      <c r="E42" s="25"/>
      <c r="F42" s="25"/>
    </row>
    <row r="43" spans="1:5" ht="15.75">
      <c r="A43" s="111"/>
      <c r="B43" s="207" t="s">
        <v>437</v>
      </c>
      <c r="C43" s="111" t="s">
        <v>500</v>
      </c>
      <c r="D43" s="112">
        <v>2000000</v>
      </c>
      <c r="E43" s="25"/>
    </row>
    <row r="44" spans="1:6" ht="15.75">
      <c r="A44" s="111"/>
      <c r="B44" s="207" t="s">
        <v>438</v>
      </c>
      <c r="C44" s="111" t="s">
        <v>490</v>
      </c>
      <c r="D44" s="112">
        <v>3191716000</v>
      </c>
      <c r="E44" s="25"/>
      <c r="F44" s="25"/>
    </row>
    <row r="45" spans="1:5" ht="15.75">
      <c r="A45" s="111"/>
      <c r="B45" s="207" t="s">
        <v>501</v>
      </c>
      <c r="C45" s="111" t="s">
        <v>492</v>
      </c>
      <c r="D45" s="112">
        <v>2500000</v>
      </c>
      <c r="E45" s="25"/>
    </row>
    <row r="46" spans="1:5" ht="15.75">
      <c r="A46" s="111"/>
      <c r="B46" s="207" t="s">
        <v>439</v>
      </c>
      <c r="C46" s="111" t="s">
        <v>123</v>
      </c>
      <c r="D46" s="112">
        <v>3300000</v>
      </c>
      <c r="E46" s="25"/>
    </row>
    <row r="47" spans="1:6" ht="15.75">
      <c r="A47" s="111"/>
      <c r="B47" s="207" t="s">
        <v>440</v>
      </c>
      <c r="C47" s="111" t="s">
        <v>10</v>
      </c>
      <c r="D47" s="112">
        <v>10795000</v>
      </c>
      <c r="E47" s="121"/>
      <c r="F47" s="121"/>
    </row>
    <row r="48" spans="1:4" ht="15.75">
      <c r="A48" s="111"/>
      <c r="B48" s="207" t="s">
        <v>489</v>
      </c>
      <c r="C48" s="111" t="s">
        <v>252</v>
      </c>
      <c r="D48" s="112">
        <v>8278000</v>
      </c>
    </row>
    <row r="49" spans="1:6" ht="15.75">
      <c r="A49" s="111"/>
      <c r="B49" s="207" t="s">
        <v>441</v>
      </c>
      <c r="C49" s="111" t="s">
        <v>271</v>
      </c>
      <c r="D49" s="112"/>
      <c r="E49" s="10"/>
      <c r="F49" s="65"/>
    </row>
    <row r="50" spans="1:4" ht="15.75">
      <c r="A50" s="111"/>
      <c r="B50" s="207" t="s">
        <v>442</v>
      </c>
      <c r="C50" s="111" t="s">
        <v>502</v>
      </c>
      <c r="D50" s="112">
        <v>163952000</v>
      </c>
    </row>
    <row r="51" spans="1:4" ht="15.75">
      <c r="A51" s="111"/>
      <c r="B51" s="207" t="s">
        <v>493</v>
      </c>
      <c r="C51" s="111" t="s">
        <v>300</v>
      </c>
      <c r="D51" s="112">
        <v>141500000</v>
      </c>
    </row>
    <row r="52" spans="2:4" ht="15.75">
      <c r="B52" s="207" t="s">
        <v>444</v>
      </c>
      <c r="C52" s="111" t="s">
        <v>8</v>
      </c>
      <c r="D52" s="112">
        <v>16578000</v>
      </c>
    </row>
    <row r="53" spans="2:4" ht="15.75">
      <c r="B53" s="207" t="s">
        <v>445</v>
      </c>
      <c r="C53" s="111" t="s">
        <v>253</v>
      </c>
      <c r="D53" s="112">
        <v>35700000</v>
      </c>
    </row>
    <row r="54" spans="2:4" ht="15.75">
      <c r="B54" s="111"/>
      <c r="D54" s="112"/>
    </row>
    <row r="55" spans="1:6" ht="15.75">
      <c r="A55" s="113" t="s">
        <v>301</v>
      </c>
      <c r="B55" s="113"/>
      <c r="C55" s="113"/>
      <c r="D55" s="138">
        <f>SUM(D24:D53)</f>
        <v>4010546000</v>
      </c>
      <c r="F55" s="25"/>
    </row>
    <row r="56" spans="2:6" ht="15.75">
      <c r="B56" s="111"/>
      <c r="C56" s="111"/>
      <c r="D56" s="112"/>
      <c r="E56" s="25"/>
      <c r="F56" s="25"/>
    </row>
    <row r="57" spans="1:6" ht="15.75">
      <c r="A57" s="111" t="s">
        <v>255</v>
      </c>
      <c r="B57" s="111"/>
      <c r="C57" s="111"/>
      <c r="D57" s="112"/>
      <c r="F57" s="25"/>
    </row>
    <row r="58" spans="1:6" ht="15.75">
      <c r="A58" s="111"/>
      <c r="B58" s="207" t="s">
        <v>494</v>
      </c>
      <c r="C58" s="111" t="s">
        <v>256</v>
      </c>
      <c r="D58" s="112">
        <v>9523000</v>
      </c>
      <c r="E58" s="25"/>
      <c r="F58" s="25"/>
    </row>
    <row r="59" spans="1:6" ht="15.75">
      <c r="A59" s="111"/>
      <c r="B59" s="207" t="s">
        <v>494</v>
      </c>
      <c r="C59" s="111" t="s">
        <v>279</v>
      </c>
      <c r="D59" s="112">
        <v>135352000</v>
      </c>
      <c r="F59" s="25"/>
    </row>
    <row r="60" spans="1:6" ht="15.75">
      <c r="A60" s="111"/>
      <c r="B60" s="207" t="s">
        <v>495</v>
      </c>
      <c r="C60" s="111" t="s">
        <v>503</v>
      </c>
      <c r="D60" s="112"/>
      <c r="F60" s="25"/>
    </row>
    <row r="61" spans="1:6" ht="15.75">
      <c r="A61" s="140"/>
      <c r="B61" s="140"/>
      <c r="C61" s="140"/>
      <c r="D61" s="141"/>
      <c r="E61" s="25"/>
      <c r="F61" s="25"/>
    </row>
    <row r="62" spans="1:6" ht="15.75">
      <c r="A62" s="113" t="s">
        <v>244</v>
      </c>
      <c r="B62" s="113"/>
      <c r="C62" s="113"/>
      <c r="D62" s="138">
        <f>SUM(D58:D60)</f>
        <v>144875000</v>
      </c>
      <c r="F62" s="25"/>
    </row>
    <row r="63" spans="5:6" ht="15.75">
      <c r="E63" s="25"/>
      <c r="F63" s="25"/>
    </row>
    <row r="64" spans="1:6" ht="15.75">
      <c r="A64" s="113" t="s">
        <v>257</v>
      </c>
      <c r="B64" s="113"/>
      <c r="C64" s="113"/>
      <c r="D64" s="114">
        <f>D55+D62</f>
        <v>4155421000</v>
      </c>
      <c r="F64" s="25"/>
    </row>
    <row r="65" spans="5:6" ht="15.75">
      <c r="E65" s="25"/>
      <c r="F65" s="25"/>
    </row>
    <row r="66" spans="2:6" ht="15.75">
      <c r="B66" t="s">
        <v>282</v>
      </c>
      <c r="D66" s="12"/>
      <c r="F66" s="25"/>
    </row>
    <row r="67" spans="1:6" ht="15.75">
      <c r="A67" s="111"/>
      <c r="B67" s="111"/>
      <c r="C67" s="111"/>
      <c r="D67" s="112"/>
      <c r="E67" s="25"/>
      <c r="F67" s="25"/>
    </row>
    <row r="68" spans="4:6" ht="15.75">
      <c r="D68" s="143">
        <f>SUM(D64:D67)</f>
        <v>4155421000</v>
      </c>
      <c r="F68" s="25"/>
    </row>
    <row r="69" spans="1:6" ht="15.75">
      <c r="A69" s="111"/>
      <c r="B69" s="111"/>
      <c r="C69" s="111"/>
      <c r="D69" s="112"/>
      <c r="E69" s="25"/>
      <c r="F69" s="25"/>
    </row>
    <row r="70" ht="15.75">
      <c r="F70" s="25"/>
    </row>
    <row r="71" spans="5:6" ht="15.75">
      <c r="E71" s="25"/>
      <c r="F71" s="25"/>
    </row>
    <row r="72" ht="15.75">
      <c r="F72" s="25"/>
    </row>
    <row r="73" spans="5:6" ht="15.75">
      <c r="E73" s="25"/>
      <c r="F73" s="25"/>
    </row>
    <row r="74" ht="15.75">
      <c r="F74" s="25"/>
    </row>
    <row r="75" spans="5:6" ht="15.75">
      <c r="E75" s="25"/>
      <c r="F75" s="25"/>
    </row>
    <row r="77" spans="5:6" ht="15.75">
      <c r="E77" s="25"/>
      <c r="F77" s="25"/>
    </row>
    <row r="78" spans="5:6" ht="15.75">
      <c r="E78" s="25"/>
      <c r="F78" s="25"/>
    </row>
    <row r="79" ht="15.75">
      <c r="F79" s="25"/>
    </row>
    <row r="80" ht="15.75">
      <c r="F80" s="25"/>
    </row>
    <row r="81" spans="1:6" ht="15.75">
      <c r="A81" s="22"/>
      <c r="B81" s="22"/>
      <c r="C81" s="22"/>
      <c r="D81" s="22"/>
      <c r="E81" s="25"/>
      <c r="F81" s="25"/>
    </row>
    <row r="82" spans="1:6" ht="15.75">
      <c r="A82" s="22"/>
      <c r="B82" s="22"/>
      <c r="C82" s="22"/>
      <c r="D82" s="22"/>
      <c r="E82" s="25"/>
      <c r="F82" s="25"/>
    </row>
    <row r="83" spans="2:6" ht="15.75">
      <c r="B83" s="22"/>
      <c r="C83" s="22"/>
      <c r="D83" s="22"/>
      <c r="F83" s="25"/>
    </row>
  </sheetData>
  <sheetProtection/>
  <mergeCells count="7">
    <mergeCell ref="A5:D5"/>
    <mergeCell ref="A7:D7"/>
    <mergeCell ref="C29:C30"/>
    <mergeCell ref="D29:D30"/>
    <mergeCell ref="A23:D23"/>
    <mergeCell ref="A21:D21"/>
    <mergeCell ref="B29:B30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F13">
      <selection activeCell="P17" sqref="P17"/>
    </sheetView>
  </sheetViews>
  <sheetFormatPr defaultColWidth="9.00390625" defaultRowHeight="12.75"/>
  <cols>
    <col min="1" max="1" width="22.25390625" style="0" customWidth="1"/>
    <col min="2" max="2" width="1.00390625" style="0" hidden="1" customWidth="1"/>
    <col min="3" max="5" width="9.125" style="0" hidden="1" customWidth="1"/>
    <col min="6" max="6" width="13.00390625" style="0" customWidth="1"/>
    <col min="7" max="7" width="14.00390625" style="0" customWidth="1"/>
    <col min="8" max="8" width="13.375" style="0" customWidth="1"/>
    <col min="9" max="9" width="32.25390625" style="0" customWidth="1"/>
    <col min="10" max="10" width="18.75390625" style="0" customWidth="1"/>
    <col min="11" max="11" width="15.375" style="0" customWidth="1"/>
    <col min="12" max="12" width="17.00390625" style="0" customWidth="1"/>
    <col min="13" max="13" width="14.75390625" style="0" customWidth="1"/>
  </cols>
  <sheetData>
    <row r="1" spans="1:12" ht="12.75">
      <c r="A1" s="23" t="s">
        <v>3</v>
      </c>
      <c r="H1" s="1"/>
      <c r="L1" s="1"/>
    </row>
    <row r="2" spans="1:13" ht="12.75">
      <c r="A2" s="10" t="s">
        <v>1</v>
      </c>
      <c r="L2" s="1"/>
      <c r="M2" s="1" t="s">
        <v>180</v>
      </c>
    </row>
    <row r="3" ht="12.75">
      <c r="A3" s="23" t="s">
        <v>142</v>
      </c>
    </row>
    <row r="5" spans="1:13" ht="12.75">
      <c r="A5" s="408" t="s">
        <v>619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</row>
    <row r="7" spans="1:10" ht="12.75">
      <c r="A7" s="108"/>
      <c r="B7" s="108"/>
      <c r="C7" s="108"/>
      <c r="D7" s="108"/>
      <c r="E7" s="108"/>
      <c r="F7" s="108"/>
      <c r="G7" s="108"/>
      <c r="H7" s="108"/>
      <c r="I7" s="108"/>
      <c r="J7" s="108"/>
    </row>
    <row r="10" spans="1:11" ht="12.75">
      <c r="A10" s="160" t="s">
        <v>143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</row>
    <row r="11" spans="1:13" ht="12.75">
      <c r="A11" s="162" t="s">
        <v>144</v>
      </c>
      <c r="B11" s="171"/>
      <c r="C11" s="169"/>
      <c r="D11" s="169"/>
      <c r="E11" s="168"/>
      <c r="F11" s="162">
        <v>2010</v>
      </c>
      <c r="G11" s="162">
        <v>2011</v>
      </c>
      <c r="H11" s="162">
        <v>2012</v>
      </c>
      <c r="I11" s="440">
        <v>2013</v>
      </c>
      <c r="J11" s="458"/>
      <c r="K11" s="203">
        <v>2014</v>
      </c>
      <c r="L11" s="203">
        <v>2015</v>
      </c>
      <c r="M11" s="276">
        <v>2016</v>
      </c>
    </row>
    <row r="12" spans="1:13" ht="12.75">
      <c r="A12" s="172"/>
      <c r="B12" s="92"/>
      <c r="C12" s="170"/>
      <c r="D12" s="170"/>
      <c r="E12" s="93"/>
      <c r="F12" s="172"/>
      <c r="G12" s="172"/>
      <c r="H12" s="172"/>
      <c r="I12" s="173"/>
      <c r="J12" s="174"/>
      <c r="K12" s="204"/>
      <c r="L12" s="204"/>
      <c r="M12" s="5"/>
    </row>
    <row r="13" spans="1:13" ht="12.75">
      <c r="A13" s="9" t="s">
        <v>145</v>
      </c>
      <c r="B13" s="92"/>
      <c r="C13" s="93"/>
      <c r="D13" s="3"/>
      <c r="E13" s="3"/>
      <c r="F13" s="99"/>
      <c r="G13" s="100">
        <v>2765</v>
      </c>
      <c r="H13" s="100">
        <v>2740</v>
      </c>
      <c r="I13" s="350">
        <v>2757</v>
      </c>
      <c r="J13" s="412"/>
      <c r="K13" s="98">
        <v>2759</v>
      </c>
      <c r="L13" s="98">
        <v>2761</v>
      </c>
      <c r="M13" s="98">
        <v>2782</v>
      </c>
    </row>
    <row r="14" spans="1:13" ht="12.75" customHeight="1">
      <c r="A14" s="5" t="s">
        <v>146</v>
      </c>
      <c r="B14" s="5"/>
      <c r="C14" s="5"/>
      <c r="D14" s="5"/>
      <c r="E14" s="5"/>
      <c r="F14" s="102">
        <v>5389296</v>
      </c>
      <c r="G14" s="29">
        <v>7656285</v>
      </c>
      <c r="H14" s="6">
        <v>11162760</v>
      </c>
      <c r="I14" s="175" t="s">
        <v>287</v>
      </c>
      <c r="J14" s="158">
        <v>33663000</v>
      </c>
      <c r="K14" s="6">
        <v>63204000</v>
      </c>
      <c r="L14" s="6">
        <v>63341400</v>
      </c>
      <c r="M14" s="6">
        <v>63524600</v>
      </c>
    </row>
    <row r="15" spans="1:13" ht="12.75">
      <c r="A15" s="5" t="s">
        <v>147</v>
      </c>
      <c r="B15" s="5"/>
      <c r="C15" s="5"/>
      <c r="D15" s="5"/>
      <c r="E15" s="5"/>
      <c r="F15" s="102">
        <v>23508</v>
      </c>
      <c r="G15" s="29">
        <v>23508</v>
      </c>
      <c r="H15" s="6">
        <v>20896</v>
      </c>
      <c r="I15" s="176"/>
      <c r="J15" s="159"/>
      <c r="K15" s="6"/>
      <c r="L15" s="6"/>
      <c r="M15" s="6"/>
    </row>
    <row r="16" spans="1:13" ht="12.75" customHeight="1">
      <c r="A16" s="5" t="s">
        <v>148</v>
      </c>
      <c r="B16" s="5"/>
      <c r="C16" s="5"/>
      <c r="D16" s="5"/>
      <c r="E16" s="5"/>
      <c r="F16" s="29"/>
      <c r="G16" s="29"/>
      <c r="H16" s="6"/>
      <c r="I16" s="175" t="s">
        <v>288</v>
      </c>
      <c r="J16" s="177">
        <v>11569246</v>
      </c>
      <c r="K16" s="6">
        <v>15344080</v>
      </c>
      <c r="L16" s="6">
        <v>16062456</v>
      </c>
      <c r="M16" s="6">
        <v>16090400</v>
      </c>
    </row>
    <row r="17" spans="1:13" ht="12.75">
      <c r="A17" s="5" t="s">
        <v>149</v>
      </c>
      <c r="B17" s="5"/>
      <c r="C17" s="5"/>
      <c r="D17" s="5"/>
      <c r="E17" s="5"/>
      <c r="F17" s="102">
        <v>13397120</v>
      </c>
      <c r="G17" s="29">
        <v>12793655</v>
      </c>
      <c r="H17" s="6">
        <v>5480000</v>
      </c>
      <c r="I17" s="176"/>
      <c r="J17" s="178"/>
      <c r="K17" s="6"/>
      <c r="L17" s="6"/>
      <c r="M17" s="6"/>
    </row>
    <row r="18" spans="1:13" ht="12.75">
      <c r="A18" s="5" t="s">
        <v>150</v>
      </c>
      <c r="B18" s="5"/>
      <c r="C18" s="5"/>
      <c r="D18" s="5"/>
      <c r="E18" s="5"/>
      <c r="F18" s="103"/>
      <c r="G18" s="29"/>
      <c r="H18" s="6"/>
      <c r="I18" s="179" t="s">
        <v>289</v>
      </c>
      <c r="J18" s="181">
        <v>83926880</v>
      </c>
      <c r="K18" s="197">
        <v>86068020</v>
      </c>
      <c r="L18" s="277">
        <v>86881506</v>
      </c>
      <c r="M18" s="278">
        <v>119801465</v>
      </c>
    </row>
    <row r="19" spans="1:13" ht="12.75">
      <c r="A19" s="14" t="s">
        <v>151</v>
      </c>
      <c r="B19" s="5"/>
      <c r="C19" s="5"/>
      <c r="D19" s="5"/>
      <c r="E19" s="5"/>
      <c r="F19" s="102">
        <v>26555000</v>
      </c>
      <c r="G19" s="29">
        <v>27965000</v>
      </c>
      <c r="H19" s="13">
        <v>30471666</v>
      </c>
      <c r="I19" s="180"/>
      <c r="J19" s="182"/>
      <c r="K19" s="6"/>
      <c r="L19" s="6"/>
      <c r="M19" s="6"/>
    </row>
    <row r="20" spans="1:13" ht="12.75">
      <c r="A20" s="5"/>
      <c r="B20" s="5"/>
      <c r="C20" s="5"/>
      <c r="D20" s="5"/>
      <c r="E20" s="5"/>
      <c r="F20" s="103"/>
      <c r="G20" s="29"/>
      <c r="H20" s="6"/>
      <c r="I20" s="14" t="s">
        <v>290</v>
      </c>
      <c r="J20" s="183">
        <v>0</v>
      </c>
      <c r="K20" s="6">
        <v>0</v>
      </c>
      <c r="L20" s="6"/>
      <c r="M20" s="6"/>
    </row>
    <row r="21" spans="1:13" ht="12.75" customHeight="1">
      <c r="A21" s="5" t="s">
        <v>152</v>
      </c>
      <c r="B21" s="5"/>
      <c r="C21" s="5"/>
      <c r="D21" s="5"/>
      <c r="E21" s="5"/>
      <c r="F21" s="104">
        <v>15823334</v>
      </c>
      <c r="G21" s="29">
        <v>17155000</v>
      </c>
      <c r="H21" s="6">
        <v>19426665</v>
      </c>
      <c r="I21" s="175" t="s">
        <v>263</v>
      </c>
      <c r="J21" s="158">
        <v>7443900</v>
      </c>
      <c r="K21" s="6">
        <v>7449300</v>
      </c>
      <c r="L21" s="6">
        <v>7454700</v>
      </c>
      <c r="M21" s="6">
        <v>7511400</v>
      </c>
    </row>
    <row r="22" spans="1:13" ht="12.75">
      <c r="A22" s="5"/>
      <c r="B22" s="5"/>
      <c r="C22" s="5"/>
      <c r="D22" s="5"/>
      <c r="E22" s="5"/>
      <c r="F22" s="29"/>
      <c r="G22" s="29"/>
      <c r="H22" s="6"/>
      <c r="I22" s="198" t="s">
        <v>310</v>
      </c>
      <c r="J22" s="159"/>
      <c r="K22" s="6">
        <v>3724650</v>
      </c>
      <c r="L22" s="6">
        <v>0</v>
      </c>
      <c r="M22" s="6"/>
    </row>
    <row r="23" spans="1:13" ht="12.75" customHeight="1">
      <c r="A23" s="5" t="s">
        <v>153</v>
      </c>
      <c r="B23" s="5"/>
      <c r="C23" s="5"/>
      <c r="D23" s="5"/>
      <c r="E23" s="5"/>
      <c r="F23" s="104">
        <v>15196667</v>
      </c>
      <c r="G23" s="29">
        <v>14335000</v>
      </c>
      <c r="H23" s="6">
        <v>13160000</v>
      </c>
      <c r="I23" s="438" t="s">
        <v>291</v>
      </c>
      <c r="J23" s="456">
        <v>7443900</v>
      </c>
      <c r="K23" s="456">
        <v>3724650</v>
      </c>
      <c r="L23" s="236"/>
      <c r="M23" s="6"/>
    </row>
    <row r="24" spans="1:13" ht="12.75">
      <c r="A24" s="5"/>
      <c r="B24" s="5"/>
      <c r="C24" s="5"/>
      <c r="D24" s="5"/>
      <c r="E24" s="5"/>
      <c r="F24" s="29"/>
      <c r="G24" s="29"/>
      <c r="H24" s="6"/>
      <c r="I24" s="452"/>
      <c r="J24" s="457"/>
      <c r="K24" s="457"/>
      <c r="L24" s="237"/>
      <c r="M24" s="6"/>
    </row>
    <row r="25" spans="1:13" ht="25.5" customHeight="1">
      <c r="A25" s="5" t="s">
        <v>154</v>
      </c>
      <c r="B25" s="5"/>
      <c r="C25" s="5"/>
      <c r="D25" s="5"/>
      <c r="E25" s="5"/>
      <c r="F25" s="104">
        <v>2135466</v>
      </c>
      <c r="G25" s="156">
        <v>2441600</v>
      </c>
      <c r="H25" s="158">
        <v>1105067</v>
      </c>
      <c r="I25" s="97" t="s">
        <v>292</v>
      </c>
      <c r="J25" s="187">
        <v>44368000</v>
      </c>
      <c r="K25" s="187">
        <v>64200587</v>
      </c>
      <c r="L25" s="6">
        <v>0</v>
      </c>
      <c r="M25" s="6"/>
    </row>
    <row r="26" spans="1:13" ht="12.75" customHeight="1">
      <c r="A26" s="5" t="s">
        <v>155</v>
      </c>
      <c r="B26" s="101"/>
      <c r="C26" s="5"/>
      <c r="D26" s="5"/>
      <c r="E26" s="5"/>
      <c r="F26" s="103"/>
      <c r="G26" s="157"/>
      <c r="H26" s="159"/>
      <c r="I26" s="453" t="s">
        <v>293</v>
      </c>
      <c r="J26" s="187">
        <v>12512000</v>
      </c>
      <c r="K26" s="6">
        <v>19800000</v>
      </c>
      <c r="L26" s="6">
        <v>0</v>
      </c>
      <c r="M26" s="6"/>
    </row>
    <row r="27" spans="1:13" ht="12.75">
      <c r="A27" s="5"/>
      <c r="B27" s="5"/>
      <c r="C27" s="5"/>
      <c r="D27" s="5"/>
      <c r="E27" s="5"/>
      <c r="F27" s="103"/>
      <c r="G27" s="29"/>
      <c r="H27" s="6"/>
      <c r="I27" s="452"/>
      <c r="J27" s="97"/>
      <c r="K27" s="6"/>
      <c r="L27" s="6">
        <v>0</v>
      </c>
      <c r="M27" s="6"/>
    </row>
    <row r="28" spans="1:13" ht="12.75">
      <c r="A28" s="5" t="s">
        <v>156</v>
      </c>
      <c r="B28" s="5"/>
      <c r="C28" s="5"/>
      <c r="D28" s="5"/>
      <c r="E28" s="5"/>
      <c r="F28" s="102">
        <v>1018333</v>
      </c>
      <c r="G28" s="29">
        <v>1331667</v>
      </c>
      <c r="H28" s="6">
        <v>1410000</v>
      </c>
      <c r="I28" s="188" t="s">
        <v>262</v>
      </c>
      <c r="J28" s="158">
        <v>9162000</v>
      </c>
      <c r="K28" s="6">
        <v>9781333</v>
      </c>
      <c r="L28" s="6">
        <v>0</v>
      </c>
      <c r="M28" s="6"/>
    </row>
    <row r="29" spans="1:13" ht="12.75">
      <c r="A29" s="5" t="s">
        <v>157</v>
      </c>
      <c r="B29" s="5"/>
      <c r="C29" s="5"/>
      <c r="D29" s="5"/>
      <c r="E29" s="5"/>
      <c r="F29" s="102">
        <v>11800000</v>
      </c>
      <c r="G29" s="29">
        <v>13680000</v>
      </c>
      <c r="H29" s="6">
        <v>13880000</v>
      </c>
      <c r="I29" s="189"/>
      <c r="J29" s="159"/>
      <c r="K29" s="6"/>
      <c r="L29" s="6"/>
      <c r="M29" s="6"/>
    </row>
    <row r="30" spans="1:13" ht="12.75">
      <c r="A30" s="5"/>
      <c r="B30" s="5"/>
      <c r="C30" s="5"/>
      <c r="D30" s="5"/>
      <c r="E30" s="5"/>
      <c r="F30" s="103"/>
      <c r="G30" s="29"/>
      <c r="H30" s="6"/>
      <c r="I30" s="454" t="s">
        <v>313</v>
      </c>
      <c r="J30" s="185">
        <f>SUM(J25:J36)</f>
        <v>74916000</v>
      </c>
      <c r="K30" s="185">
        <f>SUM(K25:K29)</f>
        <v>93781920</v>
      </c>
      <c r="L30" s="6">
        <v>0</v>
      </c>
      <c r="M30" s="6"/>
    </row>
    <row r="31" spans="1:13" ht="12.75">
      <c r="A31" s="5" t="s">
        <v>158</v>
      </c>
      <c r="B31" s="5"/>
      <c r="C31" s="5"/>
      <c r="D31" s="5"/>
      <c r="E31" s="5"/>
      <c r="F31" s="103"/>
      <c r="G31" s="29"/>
      <c r="H31" s="6"/>
      <c r="I31" s="455"/>
      <c r="J31" s="186"/>
      <c r="K31" s="6"/>
      <c r="L31" s="6"/>
      <c r="M31" s="6"/>
    </row>
    <row r="32" spans="1:13" ht="25.5">
      <c r="A32" s="5" t="s">
        <v>159</v>
      </c>
      <c r="B32" s="5"/>
      <c r="C32" s="5"/>
      <c r="D32" s="5"/>
      <c r="E32" s="5"/>
      <c r="F32" s="103"/>
      <c r="G32" s="29"/>
      <c r="H32" s="6"/>
      <c r="I32" s="175" t="s">
        <v>514</v>
      </c>
      <c r="J32" s="158">
        <v>8874000</v>
      </c>
      <c r="K32" s="6"/>
      <c r="L32" s="6"/>
      <c r="M32" s="6"/>
    </row>
    <row r="33" spans="1:13" ht="12.75">
      <c r="A33" s="5" t="s">
        <v>160</v>
      </c>
      <c r="B33" s="5"/>
      <c r="C33" s="5"/>
      <c r="D33" s="5"/>
      <c r="E33" s="5"/>
      <c r="F33" s="103"/>
      <c r="G33" s="29"/>
      <c r="H33" s="6"/>
      <c r="I33" s="95" t="s">
        <v>311</v>
      </c>
      <c r="J33" s="5"/>
      <c r="K33" s="13">
        <f>SUM(K34:K35)</f>
        <v>11566158</v>
      </c>
      <c r="L33" s="6"/>
      <c r="M33" s="6"/>
    </row>
    <row r="34" spans="1:13" ht="12.75">
      <c r="A34" s="5" t="s">
        <v>161</v>
      </c>
      <c r="B34" s="5"/>
      <c r="C34" s="5"/>
      <c r="D34" s="5"/>
      <c r="E34" s="5"/>
      <c r="F34" s="103"/>
      <c r="G34" s="29"/>
      <c r="H34" s="6"/>
      <c r="I34" s="103" t="s">
        <v>312</v>
      </c>
      <c r="J34" s="5"/>
      <c r="K34" s="220">
        <v>10118400</v>
      </c>
      <c r="L34" s="6"/>
      <c r="M34" s="6"/>
    </row>
    <row r="35" spans="1:13" ht="12.75" customHeight="1">
      <c r="A35" s="5" t="s">
        <v>162</v>
      </c>
      <c r="B35" s="5"/>
      <c r="C35" s="5"/>
      <c r="D35" s="5"/>
      <c r="E35" s="5"/>
      <c r="F35" s="104">
        <v>2080000</v>
      </c>
      <c r="G35" s="156">
        <v>5236000</v>
      </c>
      <c r="H35" s="158">
        <v>6120000</v>
      </c>
      <c r="I35" s="103" t="s">
        <v>315</v>
      </c>
      <c r="J35" s="5"/>
      <c r="K35" s="6">
        <v>1447758</v>
      </c>
      <c r="L35" s="6"/>
      <c r="M35" s="6"/>
    </row>
    <row r="36" spans="1:13" ht="12.75">
      <c r="A36" s="5" t="s">
        <v>163</v>
      </c>
      <c r="B36" s="5"/>
      <c r="C36" s="5"/>
      <c r="D36" s="5"/>
      <c r="E36" s="5"/>
      <c r="F36" s="102">
        <v>2860000</v>
      </c>
      <c r="G36" s="157"/>
      <c r="H36" s="159"/>
      <c r="I36" s="200" t="s">
        <v>620</v>
      </c>
      <c r="J36" s="187"/>
      <c r="K36" s="6"/>
      <c r="L36" s="6"/>
      <c r="M36" s="6">
        <v>49590</v>
      </c>
    </row>
    <row r="37" spans="1:13" ht="12.75" customHeight="1">
      <c r="A37" s="5" t="s">
        <v>164</v>
      </c>
      <c r="B37" s="5"/>
      <c r="C37" s="5"/>
      <c r="D37" s="5"/>
      <c r="E37" s="5"/>
      <c r="F37" s="102">
        <v>868000</v>
      </c>
      <c r="G37" s="29">
        <v>804000</v>
      </c>
      <c r="H37" s="6">
        <v>720000</v>
      </c>
      <c r="I37" s="5"/>
      <c r="J37" s="5"/>
      <c r="K37" s="5"/>
      <c r="L37" s="6"/>
      <c r="M37" s="6"/>
    </row>
    <row r="38" spans="1:13" ht="12" customHeight="1">
      <c r="A38" s="5" t="s">
        <v>165</v>
      </c>
      <c r="B38" s="5"/>
      <c r="C38" s="5"/>
      <c r="D38" s="5"/>
      <c r="E38" s="5"/>
      <c r="F38" s="103"/>
      <c r="G38" s="29"/>
      <c r="H38" s="6"/>
      <c r="I38" s="5"/>
      <c r="J38" s="5"/>
      <c r="K38" s="5"/>
      <c r="L38" s="6"/>
      <c r="M38" s="6"/>
    </row>
    <row r="39" spans="1:13" ht="12.75">
      <c r="A39" s="5" t="s">
        <v>166</v>
      </c>
      <c r="B39" s="5"/>
      <c r="C39" s="5"/>
      <c r="D39" s="5"/>
      <c r="E39" s="5"/>
      <c r="F39" s="103"/>
      <c r="G39" s="29">
        <v>294000</v>
      </c>
      <c r="H39" s="6">
        <v>147000</v>
      </c>
      <c r="I39" s="5"/>
      <c r="J39" s="5"/>
      <c r="K39" s="6"/>
      <c r="L39" s="6"/>
      <c r="M39" s="6"/>
    </row>
    <row r="40" spans="1:13" ht="12.75">
      <c r="A40" s="5" t="s">
        <v>167</v>
      </c>
      <c r="B40" s="5"/>
      <c r="C40" s="5"/>
      <c r="D40" s="5"/>
      <c r="E40" s="5"/>
      <c r="F40" s="103"/>
      <c r="G40" s="29">
        <v>260000</v>
      </c>
      <c r="H40" s="6">
        <v>268666</v>
      </c>
      <c r="I40" s="5"/>
      <c r="J40" s="5"/>
      <c r="K40" s="6"/>
      <c r="L40" s="6"/>
      <c r="M40" s="6"/>
    </row>
    <row r="41" spans="1:13" ht="12.75" customHeight="1">
      <c r="A41" s="5" t="s">
        <v>168</v>
      </c>
      <c r="B41" s="5"/>
      <c r="C41" s="5"/>
      <c r="D41" s="5"/>
      <c r="E41" s="5"/>
      <c r="F41" s="103"/>
      <c r="G41" s="29"/>
      <c r="H41" s="6"/>
      <c r="I41" s="184" t="s">
        <v>294</v>
      </c>
      <c r="J41" s="185">
        <v>2757000</v>
      </c>
      <c r="K41" s="6">
        <v>2855077</v>
      </c>
      <c r="L41" s="6"/>
      <c r="M41" s="6"/>
    </row>
    <row r="42" spans="1:13" ht="12.75">
      <c r="A42" s="5" t="s">
        <v>169</v>
      </c>
      <c r="B42" s="5"/>
      <c r="C42" s="5"/>
      <c r="D42" s="5"/>
      <c r="E42" s="5"/>
      <c r="F42" s="103"/>
      <c r="G42" s="29"/>
      <c r="H42" s="6"/>
      <c r="I42" s="199" t="s">
        <v>310</v>
      </c>
      <c r="J42" s="186"/>
      <c r="K42" s="13">
        <v>1427538</v>
      </c>
      <c r="L42" s="6"/>
      <c r="M42" s="6"/>
    </row>
    <row r="43" spans="1:13" ht="12.75">
      <c r="A43" s="5" t="s">
        <v>170</v>
      </c>
      <c r="B43" s="5"/>
      <c r="C43" s="5"/>
      <c r="D43" s="5"/>
      <c r="E43" s="5"/>
      <c r="F43" s="103"/>
      <c r="G43" s="29"/>
      <c r="H43" s="6"/>
      <c r="I43" s="5"/>
      <c r="J43" s="5"/>
      <c r="K43" s="6"/>
      <c r="L43" s="6"/>
      <c r="M43" s="6"/>
    </row>
    <row r="44" spans="1:13" ht="12.75" customHeight="1">
      <c r="A44" s="5" t="s">
        <v>10</v>
      </c>
      <c r="B44" s="5"/>
      <c r="C44" s="5"/>
      <c r="D44" s="5"/>
      <c r="E44" s="5"/>
      <c r="F44" s="103"/>
      <c r="G44" s="29"/>
      <c r="H44" s="6"/>
      <c r="I44" s="184" t="s">
        <v>295</v>
      </c>
      <c r="J44" s="185">
        <v>3142980</v>
      </c>
      <c r="K44" s="6">
        <v>3145260</v>
      </c>
      <c r="L44" s="6">
        <v>3022000</v>
      </c>
      <c r="M44" s="6">
        <v>3171480</v>
      </c>
    </row>
    <row r="45" spans="1:13" ht="25.5" customHeight="1">
      <c r="A45" s="5" t="s">
        <v>171</v>
      </c>
      <c r="B45" s="5"/>
      <c r="C45" s="5"/>
      <c r="D45" s="5"/>
      <c r="E45" s="5"/>
      <c r="F45" s="103"/>
      <c r="G45" s="29"/>
      <c r="H45" s="6"/>
      <c r="I45" s="151"/>
      <c r="J45" s="186"/>
      <c r="K45" s="6"/>
      <c r="L45" s="6"/>
      <c r="M45" s="6"/>
    </row>
    <row r="46" spans="1:13" ht="12.75">
      <c r="A46" s="5" t="s">
        <v>172</v>
      </c>
      <c r="B46" s="5"/>
      <c r="C46" s="5"/>
      <c r="D46" s="5"/>
      <c r="E46" s="5"/>
      <c r="F46" s="103"/>
      <c r="G46" s="29">
        <v>362250</v>
      </c>
      <c r="H46" s="6">
        <v>380917</v>
      </c>
      <c r="I46" s="5"/>
      <c r="J46" s="5"/>
      <c r="K46" s="6"/>
      <c r="L46" s="6"/>
      <c r="M46" s="6"/>
    </row>
    <row r="47" spans="1:13" ht="12.75" customHeight="1">
      <c r="A47" s="162" t="s">
        <v>173</v>
      </c>
      <c r="B47" s="7"/>
      <c r="C47" s="7"/>
      <c r="D47" s="7"/>
      <c r="E47" s="7"/>
      <c r="F47" s="103"/>
      <c r="G47" s="29"/>
      <c r="H47" s="6"/>
      <c r="I47" s="184" t="s">
        <v>296</v>
      </c>
      <c r="J47" s="185">
        <v>28473</v>
      </c>
      <c r="K47" s="6">
        <v>30846</v>
      </c>
      <c r="L47" s="6">
        <v>22950</v>
      </c>
      <c r="M47" s="6">
        <v>22950</v>
      </c>
    </row>
    <row r="48" spans="1:13" ht="12.75">
      <c r="A48" s="163"/>
      <c r="B48" s="7"/>
      <c r="C48" s="7"/>
      <c r="D48" s="7"/>
      <c r="E48" s="7"/>
      <c r="F48" s="103"/>
      <c r="G48" s="29"/>
      <c r="H48" s="6"/>
      <c r="I48" s="199" t="s">
        <v>310</v>
      </c>
      <c r="J48" s="186"/>
      <c r="K48" s="6"/>
      <c r="L48" s="6">
        <v>0</v>
      </c>
      <c r="M48" s="6"/>
    </row>
    <row r="49" spans="1:13" ht="12.75">
      <c r="A49" s="5" t="s">
        <v>174</v>
      </c>
      <c r="B49" s="5"/>
      <c r="C49" s="5"/>
      <c r="D49" s="5"/>
      <c r="E49" s="5"/>
      <c r="F49" s="105">
        <v>33120480</v>
      </c>
      <c r="G49" s="106">
        <v>38988960</v>
      </c>
      <c r="H49" s="6">
        <v>36117840</v>
      </c>
      <c r="I49" s="5"/>
      <c r="J49" s="5">
        <v>0</v>
      </c>
      <c r="K49" s="6"/>
      <c r="L49" s="235"/>
      <c r="M49" s="6"/>
    </row>
    <row r="50" spans="1:13" ht="12.75">
      <c r="A50" s="5" t="s">
        <v>175</v>
      </c>
      <c r="B50" s="5"/>
      <c r="C50" s="5"/>
      <c r="D50" s="5"/>
      <c r="E50" s="5"/>
      <c r="F50" s="105">
        <v>-48902256</v>
      </c>
      <c r="G50" s="106">
        <v>-63216195</v>
      </c>
      <c r="H50" s="6">
        <v>-65776440</v>
      </c>
      <c r="I50" s="5"/>
      <c r="J50" s="5">
        <v>0</v>
      </c>
      <c r="K50" s="6"/>
      <c r="L50" s="235"/>
      <c r="M50" s="6"/>
    </row>
    <row r="51" spans="1:13" ht="12.75">
      <c r="A51" s="5"/>
      <c r="B51" s="5"/>
      <c r="C51" s="5"/>
      <c r="D51" s="5"/>
      <c r="E51" s="5"/>
      <c r="F51" s="38"/>
      <c r="G51" s="106"/>
      <c r="H51" s="6"/>
      <c r="I51" s="5"/>
      <c r="J51" s="5"/>
      <c r="K51" s="6"/>
      <c r="L51" s="235"/>
      <c r="M51" s="6"/>
    </row>
    <row r="52" spans="1:13" ht="12.75">
      <c r="A52" s="5"/>
      <c r="B52" s="5"/>
      <c r="C52" s="5"/>
      <c r="D52" s="5"/>
      <c r="E52" s="5"/>
      <c r="F52" s="38"/>
      <c r="G52" s="29"/>
      <c r="H52" s="6"/>
      <c r="I52" s="5" t="s">
        <v>756</v>
      </c>
      <c r="J52" s="5"/>
      <c r="K52" s="6"/>
      <c r="L52" s="235"/>
      <c r="M52" s="6">
        <v>162560</v>
      </c>
    </row>
    <row r="53" spans="1:13" ht="12.75">
      <c r="A53" s="7" t="s">
        <v>176</v>
      </c>
      <c r="B53" s="5"/>
      <c r="C53" s="5"/>
      <c r="D53" s="5"/>
      <c r="E53" s="5"/>
      <c r="F53" s="38"/>
      <c r="G53" s="29"/>
      <c r="H53" s="6"/>
      <c r="I53" s="5"/>
      <c r="J53" s="5"/>
      <c r="K53" s="6"/>
      <c r="L53" s="235"/>
      <c r="M53" s="6"/>
    </row>
    <row r="54" spans="1:13" ht="12.75">
      <c r="A54" s="5" t="s">
        <v>177</v>
      </c>
      <c r="B54" s="5"/>
      <c r="C54" s="5"/>
      <c r="D54" s="5"/>
      <c r="E54" s="5"/>
      <c r="F54" s="38"/>
      <c r="G54" s="29"/>
      <c r="H54" s="6"/>
      <c r="I54" s="5"/>
      <c r="J54" s="5"/>
      <c r="K54" s="6"/>
      <c r="L54" s="235"/>
      <c r="M54" s="6"/>
    </row>
    <row r="55" spans="1:13" ht="12.75">
      <c r="A55" s="164" t="s">
        <v>178</v>
      </c>
      <c r="B55" s="152"/>
      <c r="C55" s="153"/>
      <c r="D55" s="107"/>
      <c r="E55" s="107"/>
      <c r="F55" s="165">
        <f>SUM(F14:F55)</f>
        <v>81364948</v>
      </c>
      <c r="G55" s="148">
        <f>SUM(G14:G54)</f>
        <v>80110730</v>
      </c>
      <c r="H55" s="150">
        <f>SUM(H14:H54)</f>
        <v>74095037</v>
      </c>
      <c r="I55" s="201" t="s">
        <v>297</v>
      </c>
      <c r="J55" s="202">
        <f>SUM(J23+J30+J41+J44+J47)</f>
        <v>88288353</v>
      </c>
      <c r="K55" s="197">
        <f>(K23+K30+K33+K42+K44+K47)</f>
        <v>113676372</v>
      </c>
      <c r="L55" s="277">
        <f>(L23+L30+L33+L42+L44+L48)</f>
        <v>3022000</v>
      </c>
      <c r="M55" s="277">
        <v>3383630</v>
      </c>
    </row>
    <row r="56" spans="1:13" ht="12.75">
      <c r="A56" s="166"/>
      <c r="B56" s="154"/>
      <c r="C56" s="155"/>
      <c r="D56" s="107"/>
      <c r="E56" s="107"/>
      <c r="F56" s="167"/>
      <c r="G56" s="5"/>
      <c r="H56" s="149"/>
      <c r="I56" s="5"/>
      <c r="J56" s="5"/>
      <c r="K56" s="6"/>
      <c r="L56" s="5"/>
      <c r="M56" s="6"/>
    </row>
  </sheetData>
  <sheetProtection/>
  <mergeCells count="8">
    <mergeCell ref="A5:M5"/>
    <mergeCell ref="I23:I24"/>
    <mergeCell ref="I26:I27"/>
    <mergeCell ref="I30:I31"/>
    <mergeCell ref="K23:K24"/>
    <mergeCell ref="J23:J24"/>
    <mergeCell ref="I11:J11"/>
    <mergeCell ref="I13:J13"/>
  </mergeCells>
  <printOptions/>
  <pageMargins left="0.75" right="0.75" top="1" bottom="1" header="0.5" footer="0.5"/>
  <pageSetup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11.75390625" style="0" customWidth="1"/>
    <col min="2" max="2" width="11.125" style="0" customWidth="1"/>
    <col min="3" max="3" width="11.875" style="0" customWidth="1"/>
    <col min="6" max="6" width="17.125" style="0" customWidth="1"/>
    <col min="7" max="7" width="4.00390625" style="0" hidden="1" customWidth="1"/>
    <col min="8" max="8" width="19.75390625" style="0" customWidth="1"/>
    <col min="9" max="9" width="6.875" style="0" hidden="1" customWidth="1"/>
    <col min="10" max="10" width="11.625" style="0" customWidth="1"/>
  </cols>
  <sheetData>
    <row r="1" spans="1:3" ht="12.75">
      <c r="A1" s="10" t="s">
        <v>309</v>
      </c>
      <c r="B1" s="10"/>
      <c r="C1" s="10"/>
    </row>
    <row r="2" spans="1:3" ht="12.75">
      <c r="A2" s="15" t="s">
        <v>2</v>
      </c>
      <c r="B2" s="10"/>
      <c r="C2" s="10"/>
    </row>
    <row r="3" spans="2:11" ht="15.75">
      <c r="B3" s="15"/>
      <c r="C3" s="16"/>
      <c r="D3" s="17"/>
      <c r="E3" s="17"/>
      <c r="F3" s="17"/>
      <c r="G3" s="17"/>
      <c r="H3" s="17"/>
      <c r="I3" s="17"/>
      <c r="J3" s="17"/>
      <c r="K3" s="17"/>
    </row>
    <row r="4" spans="1:11" ht="15">
      <c r="A4" s="17"/>
      <c r="B4" s="17"/>
      <c r="C4" s="17"/>
      <c r="D4" s="17"/>
      <c r="E4" s="17"/>
      <c r="F4" s="17"/>
      <c r="G4" s="17"/>
      <c r="H4" s="17"/>
      <c r="I4" s="17"/>
      <c r="J4" s="18" t="s">
        <v>179</v>
      </c>
      <c r="K4" s="17"/>
    </row>
    <row r="5" spans="1:11" ht="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5.75">
      <c r="A6" s="459" t="s">
        <v>621</v>
      </c>
      <c r="B6" s="399"/>
      <c r="C6" s="399"/>
      <c r="D6" s="399"/>
      <c r="E6" s="399"/>
      <c r="F6" s="399"/>
      <c r="G6" s="399"/>
      <c r="H6" s="399"/>
      <c r="I6" s="399"/>
      <c r="J6" s="399"/>
      <c r="K6" s="17"/>
    </row>
    <row r="7" spans="1:11" ht="15.75">
      <c r="A7" s="459" t="s">
        <v>314</v>
      </c>
      <c r="B7" s="399"/>
      <c r="C7" s="399"/>
      <c r="D7" s="399"/>
      <c r="E7" s="399"/>
      <c r="F7" s="399"/>
      <c r="G7" s="399"/>
      <c r="H7" s="399"/>
      <c r="I7" s="399"/>
      <c r="J7" s="399"/>
      <c r="K7" s="17"/>
    </row>
    <row r="8" spans="1:11" ht="15.75">
      <c r="A8" s="19"/>
      <c r="B8" s="19"/>
      <c r="C8" s="19"/>
      <c r="D8" s="19"/>
      <c r="E8" s="20"/>
      <c r="F8" s="20"/>
      <c r="G8" s="20"/>
      <c r="H8" s="20"/>
      <c r="I8" s="20"/>
      <c r="J8" s="20"/>
      <c r="K8" s="17"/>
    </row>
    <row r="9" spans="1:11" ht="15">
      <c r="A9" s="20"/>
      <c r="B9" s="20"/>
      <c r="C9" s="20"/>
      <c r="D9" s="20"/>
      <c r="E9" s="20"/>
      <c r="F9" s="20"/>
      <c r="G9" s="20"/>
      <c r="H9" s="20"/>
      <c r="I9" s="20"/>
      <c r="J9" s="20"/>
      <c r="K9" s="17"/>
    </row>
    <row r="10" spans="1:11" ht="1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17"/>
    </row>
    <row r="11" spans="1:11" ht="12.75" customHeight="1">
      <c r="A11" s="21"/>
      <c r="B11" s="464"/>
      <c r="C11" s="465"/>
      <c r="D11" s="465"/>
      <c r="E11" s="441"/>
      <c r="F11" s="460" t="s">
        <v>108</v>
      </c>
      <c r="G11" s="66"/>
      <c r="H11" s="460" t="s">
        <v>109</v>
      </c>
      <c r="I11" s="66"/>
      <c r="J11" s="462" t="s">
        <v>0</v>
      </c>
      <c r="K11" s="17"/>
    </row>
    <row r="12" spans="1:11" ht="15.75">
      <c r="A12" s="21"/>
      <c r="B12" s="442"/>
      <c r="C12" s="349"/>
      <c r="D12" s="349"/>
      <c r="E12" s="443"/>
      <c r="F12" s="461"/>
      <c r="G12" s="66"/>
      <c r="H12" s="461"/>
      <c r="I12" s="66"/>
      <c r="J12" s="463"/>
      <c r="K12" s="17"/>
    </row>
    <row r="13" spans="1:11" ht="15.75">
      <c r="A13" s="20"/>
      <c r="B13" s="444"/>
      <c r="C13" s="466"/>
      <c r="D13" s="466"/>
      <c r="E13" s="445"/>
      <c r="F13" s="67" t="s">
        <v>4</v>
      </c>
      <c r="G13" s="67"/>
      <c r="H13" s="67" t="s">
        <v>4</v>
      </c>
      <c r="I13" s="67"/>
      <c r="J13" s="67" t="s">
        <v>4</v>
      </c>
      <c r="K13" s="17"/>
    </row>
    <row r="14" spans="1:11" ht="15.75">
      <c r="A14" s="20"/>
      <c r="B14" s="467" t="s">
        <v>111</v>
      </c>
      <c r="C14" s="362"/>
      <c r="D14" s="362"/>
      <c r="E14" s="363"/>
      <c r="F14" s="67"/>
      <c r="G14" s="67"/>
      <c r="H14" s="67"/>
      <c r="I14" s="67"/>
      <c r="J14" s="67"/>
      <c r="K14" s="17"/>
    </row>
    <row r="15" spans="1:11" ht="15.75">
      <c r="A15" s="19"/>
      <c r="B15" s="467" t="s">
        <v>22</v>
      </c>
      <c r="C15" s="362"/>
      <c r="D15" s="362"/>
      <c r="E15" s="363"/>
      <c r="F15" s="68">
        <v>7</v>
      </c>
      <c r="G15" s="68"/>
      <c r="H15" s="68">
        <v>0</v>
      </c>
      <c r="I15" s="68"/>
      <c r="J15" s="68">
        <v>7</v>
      </c>
      <c r="K15" s="17"/>
    </row>
    <row r="16" spans="1:11" ht="15.75">
      <c r="A16" s="19"/>
      <c r="B16" s="467" t="s">
        <v>515</v>
      </c>
      <c r="C16" s="362"/>
      <c r="D16" s="362"/>
      <c r="E16" s="363"/>
      <c r="F16" s="68">
        <v>3</v>
      </c>
      <c r="G16" s="68"/>
      <c r="H16" s="68">
        <v>0</v>
      </c>
      <c r="I16" s="68"/>
      <c r="J16" s="68">
        <v>3</v>
      </c>
      <c r="K16" s="17"/>
    </row>
    <row r="17" spans="1:11" ht="15.75">
      <c r="A17" s="19"/>
      <c r="B17" s="467" t="s">
        <v>6</v>
      </c>
      <c r="C17" s="362"/>
      <c r="D17" s="362"/>
      <c r="E17" s="363"/>
      <c r="F17" s="68">
        <v>0</v>
      </c>
      <c r="G17" s="68"/>
      <c r="H17" s="69">
        <v>0.5</v>
      </c>
      <c r="I17" s="68"/>
      <c r="J17" s="68">
        <v>0.5</v>
      </c>
      <c r="K17" s="17"/>
    </row>
    <row r="18" spans="1:11" ht="15.75">
      <c r="A18" s="19"/>
      <c r="B18" s="467" t="s">
        <v>671</v>
      </c>
      <c r="C18" s="362"/>
      <c r="D18" s="362"/>
      <c r="E18" s="363"/>
      <c r="F18" s="68">
        <v>4</v>
      </c>
      <c r="G18" s="68"/>
      <c r="H18" s="68"/>
      <c r="I18" s="68"/>
      <c r="J18" s="68">
        <v>4</v>
      </c>
      <c r="K18" s="17"/>
    </row>
    <row r="19" spans="1:11" ht="15.75">
      <c r="A19" s="19"/>
      <c r="B19" s="467" t="s">
        <v>7</v>
      </c>
      <c r="C19" s="362"/>
      <c r="D19" s="362"/>
      <c r="E19" s="363"/>
      <c r="F19" s="68">
        <v>1</v>
      </c>
      <c r="G19" s="68"/>
      <c r="H19" s="68">
        <v>0</v>
      </c>
      <c r="I19" s="68"/>
      <c r="J19" s="68">
        <v>1</v>
      </c>
      <c r="K19" s="17"/>
    </row>
    <row r="20" spans="1:11" ht="15.75">
      <c r="A20" s="19"/>
      <c r="B20" s="467" t="s">
        <v>8</v>
      </c>
      <c r="C20" s="362"/>
      <c r="D20" s="362"/>
      <c r="E20" s="363"/>
      <c r="F20" s="68">
        <v>2</v>
      </c>
      <c r="G20" s="68"/>
      <c r="H20" s="68">
        <v>0</v>
      </c>
      <c r="I20" s="68"/>
      <c r="J20" s="68">
        <v>2</v>
      </c>
      <c r="K20" s="17"/>
    </row>
    <row r="21" spans="1:11" ht="15.75">
      <c r="A21" s="19"/>
      <c r="B21" s="467"/>
      <c r="C21" s="362"/>
      <c r="D21" s="362"/>
      <c r="E21" s="363"/>
      <c r="F21" s="68"/>
      <c r="G21" s="68"/>
      <c r="H21" s="68"/>
      <c r="I21" s="68"/>
      <c r="J21" s="68"/>
      <c r="K21" s="17"/>
    </row>
    <row r="22" spans="1:11" ht="15.75">
      <c r="A22" s="19"/>
      <c r="B22" s="467" t="s">
        <v>110</v>
      </c>
      <c r="C22" s="362"/>
      <c r="D22" s="362"/>
      <c r="E22" s="363"/>
      <c r="F22" s="68">
        <v>2</v>
      </c>
      <c r="G22" s="68"/>
      <c r="H22" s="68">
        <v>0</v>
      </c>
      <c r="I22" s="68"/>
      <c r="J22" s="68">
        <v>2</v>
      </c>
      <c r="K22" s="17"/>
    </row>
    <row r="23" spans="1:11" ht="15.75">
      <c r="A23" s="19"/>
      <c r="B23" s="467" t="s">
        <v>112</v>
      </c>
      <c r="C23" s="362"/>
      <c r="D23" s="362"/>
      <c r="E23" s="363"/>
      <c r="F23" s="68"/>
      <c r="G23" s="68"/>
      <c r="H23" s="68"/>
      <c r="I23" s="68"/>
      <c r="J23" s="68"/>
      <c r="K23" s="17"/>
    </row>
    <row r="24" spans="1:11" ht="15.75">
      <c r="A24" s="19"/>
      <c r="B24" s="467" t="s">
        <v>5</v>
      </c>
      <c r="C24" s="362"/>
      <c r="D24" s="362"/>
      <c r="E24" s="363"/>
      <c r="F24" s="68">
        <v>17</v>
      </c>
      <c r="G24" s="68"/>
      <c r="H24" s="68">
        <v>0</v>
      </c>
      <c r="I24" s="68"/>
      <c r="J24" s="68">
        <v>17</v>
      </c>
      <c r="K24" s="17"/>
    </row>
    <row r="25" spans="1:11" ht="15.75">
      <c r="A25" s="19"/>
      <c r="B25" s="467"/>
      <c r="C25" s="362"/>
      <c r="D25" s="362"/>
      <c r="E25" s="363"/>
      <c r="F25" s="68"/>
      <c r="G25" s="68"/>
      <c r="H25" s="68"/>
      <c r="I25" s="68"/>
      <c r="J25" s="68"/>
      <c r="K25" s="17"/>
    </row>
    <row r="26" spans="1:11" ht="15.75">
      <c r="A26" s="19"/>
      <c r="B26" s="467"/>
      <c r="C26" s="362"/>
      <c r="D26" s="362"/>
      <c r="E26" s="363"/>
      <c r="F26" s="68"/>
      <c r="G26" s="68"/>
      <c r="H26" s="69"/>
      <c r="I26" s="68"/>
      <c r="J26" s="68"/>
      <c r="K26" s="17"/>
    </row>
    <row r="27" spans="1:11" ht="15.75">
      <c r="A27" s="19"/>
      <c r="B27" s="467" t="s">
        <v>9</v>
      </c>
      <c r="C27" s="362"/>
      <c r="D27" s="362"/>
      <c r="E27" s="363"/>
      <c r="F27" s="70">
        <f>SUM(F15:F26)</f>
        <v>36</v>
      </c>
      <c r="G27" s="70">
        <f>SUM(G15:G26)</f>
        <v>0</v>
      </c>
      <c r="H27" s="70">
        <f>SUM(H15:H26)</f>
        <v>0.5</v>
      </c>
      <c r="I27" s="70">
        <f>SUM(I15:I26)</f>
        <v>0</v>
      </c>
      <c r="J27" s="70">
        <f>SUM(J15:J26)</f>
        <v>36.5</v>
      </c>
      <c r="K27" s="17"/>
    </row>
    <row r="28" spans="1:11" ht="15.75">
      <c r="A28" s="19"/>
      <c r="B28" s="467" t="s">
        <v>10</v>
      </c>
      <c r="C28" s="362"/>
      <c r="D28" s="362"/>
      <c r="E28" s="363"/>
      <c r="F28" s="71">
        <v>12</v>
      </c>
      <c r="G28" s="71"/>
      <c r="H28" s="72">
        <v>0</v>
      </c>
      <c r="I28" s="71"/>
      <c r="J28" s="71">
        <v>12</v>
      </c>
      <c r="K28" s="17"/>
    </row>
    <row r="29" spans="1:11" ht="15.75">
      <c r="A29" s="19"/>
      <c r="B29" s="73" t="s">
        <v>11</v>
      </c>
      <c r="C29" s="73"/>
      <c r="D29" s="73"/>
      <c r="E29" s="73"/>
      <c r="F29" s="74">
        <f>SUM(F27:F28)</f>
        <v>48</v>
      </c>
      <c r="G29" s="74">
        <f>SUM(G27:G28)</f>
        <v>0</v>
      </c>
      <c r="H29" s="75">
        <f>SUM(H27:H28)</f>
        <v>0.5</v>
      </c>
      <c r="I29" s="74">
        <f>SUM(I27:I28)</f>
        <v>0</v>
      </c>
      <c r="J29" s="74">
        <f>SUM(J27:J28)</f>
        <v>48.5</v>
      </c>
      <c r="K29" s="17"/>
    </row>
    <row r="30" spans="1:11" ht="15.75">
      <c r="A30" s="19"/>
      <c r="K30" s="17"/>
    </row>
    <row r="31" spans="1:11" ht="15">
      <c r="A31" s="20"/>
      <c r="K31" s="17"/>
    </row>
    <row r="32" spans="1:11" ht="15">
      <c r="A32" s="20"/>
      <c r="K32" s="17"/>
    </row>
    <row r="33" spans="1:11" ht="15">
      <c r="A33" s="17"/>
      <c r="K33" s="17"/>
    </row>
    <row r="34" spans="1:11" ht="15">
      <c r="A34" s="17"/>
      <c r="K34" s="17"/>
    </row>
    <row r="35" spans="1:11" ht="15">
      <c r="A35" s="17"/>
      <c r="K35" s="17"/>
    </row>
  </sheetData>
  <sheetProtection/>
  <mergeCells count="21">
    <mergeCell ref="B20:E20"/>
    <mergeCell ref="B21:E21"/>
    <mergeCell ref="B26:E26"/>
    <mergeCell ref="B27:E27"/>
    <mergeCell ref="B28:E28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A6:J6"/>
    <mergeCell ref="A7:J7"/>
    <mergeCell ref="F11:F12"/>
    <mergeCell ref="H11:H12"/>
    <mergeCell ref="J11:J12"/>
    <mergeCell ref="B11:E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J30" sqref="J30"/>
    </sheetView>
  </sheetViews>
  <sheetFormatPr defaultColWidth="9.00390625" defaultRowHeight="12.75"/>
  <cols>
    <col min="1" max="1" width="2.125" style="0" customWidth="1"/>
    <col min="3" max="3" width="33.625" style="0" customWidth="1"/>
    <col min="4" max="4" width="23.00390625" style="0" customWidth="1"/>
  </cols>
  <sheetData>
    <row r="1" spans="1:3" ht="12.75">
      <c r="A1" s="10" t="s">
        <v>309</v>
      </c>
      <c r="B1" s="10"/>
      <c r="C1" s="10"/>
    </row>
    <row r="2" spans="1:3" ht="12.75">
      <c r="A2" s="23" t="s">
        <v>2</v>
      </c>
      <c r="B2" s="10"/>
      <c r="C2" s="10"/>
    </row>
    <row r="3" spans="2:6" ht="12.75">
      <c r="B3" s="23"/>
      <c r="C3" s="23"/>
      <c r="D3" s="94" t="s">
        <v>129</v>
      </c>
      <c r="E3" s="23"/>
      <c r="F3" s="23"/>
    </row>
    <row r="4" spans="1:6" ht="12.75">
      <c r="A4" s="23"/>
      <c r="B4" s="23"/>
      <c r="C4" s="23"/>
      <c r="D4" s="23"/>
      <c r="E4" s="23"/>
      <c r="F4" s="23"/>
    </row>
    <row r="5" spans="1:6" ht="12.75">
      <c r="A5" s="23"/>
      <c r="B5" s="23"/>
      <c r="C5" s="23"/>
      <c r="D5" s="23"/>
      <c r="E5" s="23"/>
      <c r="F5" s="23"/>
    </row>
    <row r="6" spans="1:6" ht="12.75">
      <c r="A6" s="23"/>
      <c r="B6" s="23"/>
      <c r="C6" s="23"/>
      <c r="D6" s="23"/>
      <c r="E6" s="23"/>
      <c r="F6" s="23"/>
    </row>
    <row r="7" spans="1:6" ht="12.75">
      <c r="A7" s="408" t="s">
        <v>98</v>
      </c>
      <c r="B7" s="408"/>
      <c r="C7" s="408"/>
      <c r="D7" s="408"/>
      <c r="E7" s="23"/>
      <c r="F7" s="23"/>
    </row>
    <row r="8" spans="1:4" ht="12.75">
      <c r="A8" s="384" t="s">
        <v>99</v>
      </c>
      <c r="B8" s="399"/>
      <c r="C8" s="399"/>
      <c r="D8" s="399"/>
    </row>
    <row r="9" spans="3:6" ht="12.75">
      <c r="C9" s="23"/>
      <c r="D9" s="23"/>
      <c r="E9" s="23"/>
      <c r="F9" s="10"/>
    </row>
    <row r="10" spans="3:6" ht="12.75">
      <c r="C10" s="12"/>
      <c r="D10" s="59" t="s">
        <v>59</v>
      </c>
      <c r="E10" s="12"/>
      <c r="F10" s="12"/>
    </row>
    <row r="11" spans="2:6" ht="12.75">
      <c r="B11" s="4">
        <v>1</v>
      </c>
      <c r="C11" s="6" t="s">
        <v>64</v>
      </c>
      <c r="D11" s="6">
        <v>345100</v>
      </c>
      <c r="E11" s="12"/>
      <c r="F11" s="12"/>
    </row>
    <row r="12" spans="2:4" ht="12.75">
      <c r="B12" s="4">
        <v>2</v>
      </c>
      <c r="C12" s="5" t="s">
        <v>100</v>
      </c>
      <c r="D12" s="6">
        <v>15000</v>
      </c>
    </row>
    <row r="13" spans="2:4" ht="12.75">
      <c r="B13" s="4">
        <v>3</v>
      </c>
      <c r="C13" s="5" t="s">
        <v>101</v>
      </c>
      <c r="D13" s="6">
        <f>SUM(D11:D12)</f>
        <v>360100</v>
      </c>
    </row>
    <row r="14" spans="2:4" ht="12.75">
      <c r="B14" s="4">
        <v>4</v>
      </c>
      <c r="C14" s="5" t="s">
        <v>102</v>
      </c>
      <c r="D14" s="6">
        <v>17500</v>
      </c>
    </row>
    <row r="15" spans="2:4" ht="12.75">
      <c r="B15" s="4">
        <v>5</v>
      </c>
      <c r="C15" s="5" t="s">
        <v>103</v>
      </c>
      <c r="D15" s="6">
        <v>120000</v>
      </c>
    </row>
    <row r="16" spans="2:4" ht="12.75">
      <c r="B16" s="4">
        <v>6</v>
      </c>
      <c r="C16" s="5" t="s">
        <v>104</v>
      </c>
      <c r="D16" s="6"/>
    </row>
    <row r="17" spans="2:4" ht="12.75">
      <c r="B17" s="4">
        <v>7</v>
      </c>
      <c r="C17" s="14" t="s">
        <v>99</v>
      </c>
      <c r="D17" s="13">
        <v>111300</v>
      </c>
    </row>
  </sheetData>
  <sheetProtection/>
  <mergeCells count="2">
    <mergeCell ref="A7:D7"/>
    <mergeCell ref="A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0">
      <selection activeCell="M60" sqref="M60"/>
    </sheetView>
  </sheetViews>
  <sheetFormatPr defaultColWidth="9.00390625" defaultRowHeight="12.75"/>
  <cols>
    <col min="8" max="8" width="0.37109375" style="0" hidden="1" customWidth="1"/>
    <col min="9" max="9" width="9.125" style="0" hidden="1" customWidth="1"/>
    <col min="10" max="10" width="14.25390625" style="0" customWidth="1"/>
  </cols>
  <sheetData>
    <row r="1" ht="12.75">
      <c r="B1" s="10" t="s">
        <v>309</v>
      </c>
    </row>
    <row r="2" spans="2:10" ht="12.75">
      <c r="B2" s="10" t="s">
        <v>2</v>
      </c>
      <c r="C2" s="10"/>
      <c r="D2" s="10"/>
      <c r="J2" s="1" t="s">
        <v>302</v>
      </c>
    </row>
    <row r="3" spans="3:4" ht="12.75">
      <c r="C3" s="10"/>
      <c r="D3" s="10"/>
    </row>
    <row r="5" spans="1:10" ht="12.75">
      <c r="A5" s="408" t="s">
        <v>57</v>
      </c>
      <c r="B5" s="399"/>
      <c r="C5" s="399"/>
      <c r="D5" s="399"/>
      <c r="E5" s="399"/>
      <c r="F5" s="399"/>
      <c r="G5" s="399"/>
      <c r="H5" s="399"/>
      <c r="I5" s="399"/>
      <c r="J5" s="399"/>
    </row>
    <row r="6" spans="1:10" ht="12.75">
      <c r="A6" s="408" t="s">
        <v>622</v>
      </c>
      <c r="B6" s="399"/>
      <c r="C6" s="399"/>
      <c r="D6" s="399"/>
      <c r="E6" s="399"/>
      <c r="F6" s="399"/>
      <c r="G6" s="399"/>
      <c r="H6" s="399"/>
      <c r="I6" s="399"/>
      <c r="J6" s="399"/>
    </row>
    <row r="7" ht="12.75">
      <c r="J7" s="1" t="s">
        <v>59</v>
      </c>
    </row>
    <row r="8" ht="12.75">
      <c r="J8" s="11">
        <v>2016</v>
      </c>
    </row>
    <row r="9" spans="2:10" ht="12.75">
      <c r="B9" s="32" t="s">
        <v>60</v>
      </c>
      <c r="C9" s="33"/>
      <c r="D9" s="33"/>
      <c r="E9" s="33"/>
      <c r="F9" s="33"/>
      <c r="G9" s="33"/>
      <c r="H9" s="33"/>
      <c r="I9" s="40"/>
      <c r="J9" s="34">
        <v>517416</v>
      </c>
    </row>
    <row r="10" spans="2:10" ht="12.75">
      <c r="B10" s="5">
        <v>1</v>
      </c>
      <c r="C10" s="5" t="s">
        <v>61</v>
      </c>
      <c r="D10" s="5"/>
      <c r="E10" s="5"/>
      <c r="F10" s="5"/>
      <c r="G10" s="5"/>
      <c r="H10" s="5"/>
      <c r="I10" s="5"/>
      <c r="J10" s="36">
        <v>157316</v>
      </c>
    </row>
    <row r="11" spans="2:10" ht="12.75">
      <c r="B11" s="14" t="s">
        <v>62</v>
      </c>
      <c r="C11" s="5"/>
      <c r="D11" s="5"/>
      <c r="E11" s="5"/>
      <c r="F11" s="38"/>
      <c r="G11" s="38"/>
      <c r="H11" s="38"/>
      <c r="I11" s="38"/>
      <c r="J11" s="34">
        <v>360100</v>
      </c>
    </row>
    <row r="12" spans="2:10" ht="12.75">
      <c r="B12" s="5">
        <v>2</v>
      </c>
      <c r="C12" s="39" t="s">
        <v>63</v>
      </c>
      <c r="D12" s="33"/>
      <c r="E12" s="40"/>
      <c r="F12" s="38"/>
      <c r="G12" s="38"/>
      <c r="H12" s="38"/>
      <c r="I12" s="38"/>
      <c r="J12" s="36"/>
    </row>
    <row r="13" spans="2:10" ht="12.75">
      <c r="B13" s="5">
        <v>3</v>
      </c>
      <c r="C13" s="39" t="s">
        <v>64</v>
      </c>
      <c r="D13" s="33"/>
      <c r="E13" s="40"/>
      <c r="F13" s="5"/>
      <c r="G13" s="5"/>
      <c r="H13" s="5"/>
      <c r="I13" s="5"/>
      <c r="J13" s="36">
        <v>345100</v>
      </c>
    </row>
    <row r="14" spans="2:10" ht="12.75">
      <c r="B14" s="5"/>
      <c r="C14" s="5"/>
      <c r="D14" s="5"/>
      <c r="E14" s="5"/>
      <c r="F14" s="38"/>
      <c r="G14" s="38"/>
      <c r="H14" s="38"/>
      <c r="I14" s="38"/>
      <c r="J14" s="36"/>
    </row>
    <row r="15" spans="2:10" ht="12.75">
      <c r="B15" s="5"/>
      <c r="C15" s="5"/>
      <c r="D15" s="5"/>
      <c r="E15" s="5"/>
      <c r="F15" s="38"/>
      <c r="G15" s="38"/>
      <c r="H15" s="38"/>
      <c r="I15" s="38"/>
      <c r="J15" s="36"/>
    </row>
    <row r="16" spans="2:10" ht="12.75">
      <c r="B16" s="5">
        <v>4</v>
      </c>
      <c r="C16" s="5" t="s">
        <v>65</v>
      </c>
      <c r="D16" s="5"/>
      <c r="E16" s="5"/>
      <c r="F16" s="5"/>
      <c r="G16" s="5"/>
      <c r="H16" s="5"/>
      <c r="I16" s="5"/>
      <c r="J16" s="36">
        <v>15000</v>
      </c>
    </row>
    <row r="17" spans="2:11" ht="12.75">
      <c r="B17" s="32" t="s">
        <v>66</v>
      </c>
      <c r="C17" s="33"/>
      <c r="D17" s="33"/>
      <c r="E17" s="40"/>
      <c r="F17" s="38"/>
      <c r="G17" s="38"/>
      <c r="H17" s="38"/>
      <c r="I17" s="38"/>
      <c r="J17" s="41">
        <v>3384</v>
      </c>
      <c r="K17" s="23"/>
    </row>
    <row r="18" spans="2:10" ht="12.75">
      <c r="B18" s="5">
        <v>5</v>
      </c>
      <c r="C18" s="39" t="s">
        <v>67</v>
      </c>
      <c r="D18" s="33"/>
      <c r="E18" s="40"/>
      <c r="F18" s="5"/>
      <c r="G18" s="5"/>
      <c r="H18" s="5"/>
      <c r="I18" s="5"/>
      <c r="J18" s="36">
        <v>3384</v>
      </c>
    </row>
    <row r="19" spans="2:10" ht="12.75">
      <c r="B19" s="5">
        <v>6</v>
      </c>
      <c r="C19" s="5" t="s">
        <v>68</v>
      </c>
      <c r="D19" s="5"/>
      <c r="E19" s="5"/>
      <c r="F19" s="5"/>
      <c r="G19" s="5"/>
      <c r="H19" s="5"/>
      <c r="I19" s="5"/>
      <c r="J19" s="36"/>
    </row>
    <row r="20" spans="2:10" ht="12.75">
      <c r="B20" s="43" t="s">
        <v>69</v>
      </c>
      <c r="C20" s="33"/>
      <c r="D20" s="33"/>
      <c r="E20" s="40"/>
      <c r="F20" s="5"/>
      <c r="G20" s="5"/>
      <c r="H20" s="5"/>
      <c r="I20" s="5"/>
      <c r="J20" s="34">
        <f>SUM(J21:J22)</f>
        <v>3310002</v>
      </c>
    </row>
    <row r="21" spans="2:10" ht="12.75">
      <c r="B21" s="5">
        <v>7</v>
      </c>
      <c r="C21" s="5" t="s">
        <v>70</v>
      </c>
      <c r="D21" s="5"/>
      <c r="E21" s="5"/>
      <c r="F21" s="5"/>
      <c r="G21" s="5"/>
      <c r="H21" s="5"/>
      <c r="I21" s="5"/>
      <c r="J21" s="36"/>
    </row>
    <row r="22" spans="2:10" ht="12.75">
      <c r="B22" s="5">
        <v>8</v>
      </c>
      <c r="C22" s="5" t="s">
        <v>71</v>
      </c>
      <c r="D22" s="5"/>
      <c r="E22" s="5"/>
      <c r="F22" s="5"/>
      <c r="G22" s="5"/>
      <c r="H22" s="5"/>
      <c r="I22" s="5"/>
      <c r="J22" s="36">
        <v>3310002</v>
      </c>
    </row>
    <row r="23" spans="2:10" ht="12.75">
      <c r="B23" s="43" t="s">
        <v>72</v>
      </c>
      <c r="C23" s="33"/>
      <c r="D23" s="33"/>
      <c r="E23" s="40"/>
      <c r="F23" s="5"/>
      <c r="G23" s="5"/>
      <c r="H23" s="5"/>
      <c r="I23" s="5"/>
      <c r="J23" s="34">
        <v>35998</v>
      </c>
    </row>
    <row r="24" spans="2:11" ht="12.75">
      <c r="B24" s="5">
        <v>9</v>
      </c>
      <c r="C24" s="44" t="s">
        <v>73</v>
      </c>
      <c r="D24" s="7"/>
      <c r="E24" s="7"/>
      <c r="F24" s="5"/>
      <c r="G24" s="5"/>
      <c r="H24" s="5"/>
      <c r="I24" s="5"/>
      <c r="J24" s="45">
        <v>4515</v>
      </c>
      <c r="K24" s="23"/>
    </row>
    <row r="25" spans="2:10" ht="12.75">
      <c r="B25" s="46">
        <v>10</v>
      </c>
      <c r="C25" s="46" t="s">
        <v>74</v>
      </c>
      <c r="D25" s="47"/>
      <c r="E25" s="47"/>
      <c r="F25" s="5"/>
      <c r="G25" s="5"/>
      <c r="H25" s="5"/>
      <c r="I25" s="5"/>
      <c r="J25" s="36">
        <v>31483</v>
      </c>
    </row>
    <row r="26" spans="2:10" ht="12.75">
      <c r="B26" s="5">
        <v>11</v>
      </c>
      <c r="C26" s="5" t="s">
        <v>75</v>
      </c>
      <c r="D26" s="5"/>
      <c r="E26" s="5"/>
      <c r="F26" s="5"/>
      <c r="G26" s="5"/>
      <c r="H26" s="5"/>
      <c r="I26" s="5"/>
      <c r="J26" s="36"/>
    </row>
    <row r="27" spans="2:10" ht="15">
      <c r="B27" s="48" t="s">
        <v>76</v>
      </c>
      <c r="C27" s="5"/>
      <c r="D27" s="5"/>
      <c r="E27" s="5"/>
      <c r="F27" s="5"/>
      <c r="G27" s="5"/>
      <c r="H27" s="5"/>
      <c r="I27" s="5"/>
      <c r="J27" s="49">
        <f>SUM(J9+J17+J20+J23)</f>
        <v>3866800</v>
      </c>
    </row>
    <row r="28" spans="2:10" ht="12.75">
      <c r="B28" s="14" t="s">
        <v>77</v>
      </c>
      <c r="C28" s="5"/>
      <c r="D28" s="5"/>
      <c r="E28" s="5"/>
      <c r="F28" s="5"/>
      <c r="G28" s="5"/>
      <c r="H28" s="5"/>
      <c r="I28" s="5"/>
      <c r="J28" s="34">
        <f>SUM(J29:J32)</f>
        <v>288621</v>
      </c>
    </row>
    <row r="29" spans="2:10" ht="12.75">
      <c r="B29" s="5">
        <v>12</v>
      </c>
      <c r="C29" s="51" t="s">
        <v>78</v>
      </c>
      <c r="D29" s="5"/>
      <c r="E29" s="5"/>
      <c r="F29" s="5"/>
      <c r="G29" s="5"/>
      <c r="H29" s="5"/>
      <c r="I29" s="5"/>
      <c r="J29" s="36">
        <v>120000</v>
      </c>
    </row>
    <row r="30" spans="2:10" ht="12.75">
      <c r="B30" s="5">
        <v>13</v>
      </c>
      <c r="C30" s="51" t="s">
        <v>759</v>
      </c>
      <c r="D30" s="5"/>
      <c r="E30" s="5"/>
      <c r="F30" s="5"/>
      <c r="G30" s="5"/>
      <c r="H30" s="5"/>
      <c r="I30" s="5"/>
      <c r="J30" s="36">
        <v>5000</v>
      </c>
    </row>
    <row r="31" spans="2:10" ht="12.75">
      <c r="B31" s="5">
        <v>14</v>
      </c>
      <c r="C31" s="5" t="s">
        <v>79</v>
      </c>
      <c r="D31" s="5"/>
      <c r="E31" s="5"/>
      <c r="F31" s="5"/>
      <c r="G31" s="5"/>
      <c r="H31" s="5"/>
      <c r="I31" s="5"/>
      <c r="J31" s="36">
        <v>70000</v>
      </c>
    </row>
    <row r="32" spans="2:10" ht="12.75">
      <c r="B32" s="214">
        <v>15</v>
      </c>
      <c r="C32" s="215" t="s">
        <v>461</v>
      </c>
      <c r="D32" s="215"/>
      <c r="E32" s="216"/>
      <c r="F32" s="5"/>
      <c r="G32" s="5"/>
      <c r="H32" s="5"/>
      <c r="I32" s="5"/>
      <c r="J32" s="36">
        <v>93621</v>
      </c>
    </row>
    <row r="33" spans="2:10" ht="15">
      <c r="B33" s="52" t="s">
        <v>80</v>
      </c>
      <c r="C33" s="33"/>
      <c r="D33" s="33"/>
      <c r="E33" s="40"/>
      <c r="F33" s="5"/>
      <c r="G33" s="5"/>
      <c r="H33" s="5"/>
      <c r="I33" s="5"/>
      <c r="J33" s="49">
        <f>SUM(J27+J28)</f>
        <v>4155421</v>
      </c>
    </row>
    <row r="34" spans="2:10" ht="12.75">
      <c r="B34" s="43" t="s">
        <v>81</v>
      </c>
      <c r="C34" s="33"/>
      <c r="D34" s="33"/>
      <c r="E34" s="40"/>
      <c r="F34" s="5"/>
      <c r="G34" s="5"/>
      <c r="H34" s="5"/>
      <c r="I34" s="5"/>
      <c r="J34" s="34">
        <f>SUM(J36:J42)</f>
        <v>548088</v>
      </c>
    </row>
    <row r="35" spans="2:10" ht="12.75">
      <c r="B35" s="5"/>
      <c r="C35" s="5"/>
      <c r="D35" s="5"/>
      <c r="E35" s="5"/>
      <c r="F35" s="5"/>
      <c r="G35" s="5"/>
      <c r="H35" s="5"/>
      <c r="I35" s="5"/>
      <c r="J35" s="36"/>
    </row>
    <row r="36" spans="2:11" ht="12.75">
      <c r="B36" s="5">
        <v>15</v>
      </c>
      <c r="C36" s="53" t="s">
        <v>82</v>
      </c>
      <c r="D36" s="33"/>
      <c r="E36" s="40"/>
      <c r="F36" s="5"/>
      <c r="G36" s="5"/>
      <c r="H36" s="5"/>
      <c r="I36" s="5"/>
      <c r="J36" s="45">
        <v>125451</v>
      </c>
      <c r="K36" s="23"/>
    </row>
    <row r="37" spans="2:11" ht="12.75">
      <c r="B37" s="5">
        <v>16</v>
      </c>
      <c r="C37" s="53" t="s">
        <v>25</v>
      </c>
      <c r="D37" s="54"/>
      <c r="E37" s="55"/>
      <c r="F37" s="5"/>
      <c r="G37" s="5"/>
      <c r="H37" s="5"/>
      <c r="I37" s="5"/>
      <c r="J37" s="45">
        <v>35740</v>
      </c>
      <c r="K37" s="23"/>
    </row>
    <row r="38" spans="2:11" ht="12.75">
      <c r="B38" s="5">
        <v>17</v>
      </c>
      <c r="C38" s="53" t="s">
        <v>83</v>
      </c>
      <c r="D38" s="54"/>
      <c r="E38" s="55"/>
      <c r="F38" s="5"/>
      <c r="G38" s="5"/>
      <c r="H38" s="5"/>
      <c r="I38" s="5"/>
      <c r="J38" s="45">
        <v>174101</v>
      </c>
      <c r="K38" s="23"/>
    </row>
    <row r="39" spans="2:10" ht="12.75">
      <c r="B39" s="5">
        <v>18</v>
      </c>
      <c r="C39" s="44" t="s">
        <v>84</v>
      </c>
      <c r="D39" s="44"/>
      <c r="E39" s="44"/>
      <c r="F39" s="5"/>
      <c r="G39" s="5"/>
      <c r="H39" s="5"/>
      <c r="I39" s="5"/>
      <c r="J39" s="56">
        <v>3300</v>
      </c>
    </row>
    <row r="40" spans="2:10" ht="12.75">
      <c r="B40" s="5">
        <v>19</v>
      </c>
      <c r="C40" s="44" t="s">
        <v>85</v>
      </c>
      <c r="D40" s="51"/>
      <c r="E40" s="51"/>
      <c r="F40" s="5"/>
      <c r="G40" s="5"/>
      <c r="H40" s="5"/>
      <c r="I40" s="5"/>
      <c r="J40" s="57">
        <v>200146</v>
      </c>
    </row>
    <row r="41" spans="2:10" ht="12.75">
      <c r="B41" s="5">
        <v>20</v>
      </c>
      <c r="C41" s="44" t="s">
        <v>86</v>
      </c>
      <c r="D41" s="5"/>
      <c r="E41" s="5"/>
      <c r="F41" s="5"/>
      <c r="G41" s="5"/>
      <c r="H41" s="5"/>
      <c r="I41" s="5"/>
      <c r="J41" s="45">
        <v>9350</v>
      </c>
    </row>
    <row r="42" spans="2:10" ht="12.75">
      <c r="B42" s="5">
        <v>21</v>
      </c>
      <c r="C42" s="53" t="s">
        <v>53</v>
      </c>
      <c r="D42" s="33"/>
      <c r="E42" s="40"/>
      <c r="F42" s="5"/>
      <c r="G42" s="5"/>
      <c r="H42" s="5"/>
      <c r="I42" s="5"/>
      <c r="J42" s="45"/>
    </row>
    <row r="43" spans="2:10" ht="12.75">
      <c r="B43" s="43" t="s">
        <v>54</v>
      </c>
      <c r="C43" s="33"/>
      <c r="D43" s="33"/>
      <c r="E43" s="40"/>
      <c r="F43" s="5"/>
      <c r="G43" s="5"/>
      <c r="H43" s="5"/>
      <c r="I43" s="5"/>
      <c r="J43" s="58">
        <f>SUM(J44)</f>
        <v>3465833</v>
      </c>
    </row>
    <row r="44" spans="2:10" ht="12.75">
      <c r="B44" s="5">
        <v>22</v>
      </c>
      <c r="C44" s="44" t="s">
        <v>87</v>
      </c>
      <c r="D44" s="5"/>
      <c r="E44" s="5"/>
      <c r="F44" s="5"/>
      <c r="G44" s="5"/>
      <c r="H44" s="5"/>
      <c r="I44" s="5"/>
      <c r="J44" s="37">
        <v>3465833</v>
      </c>
    </row>
    <row r="45" spans="2:10" ht="12.75">
      <c r="B45" s="43" t="s">
        <v>88</v>
      </c>
      <c r="C45" s="33"/>
      <c r="D45" s="33"/>
      <c r="E45" s="40"/>
      <c r="F45" s="5"/>
      <c r="G45" s="5"/>
      <c r="H45" s="5"/>
      <c r="I45" s="5"/>
      <c r="J45" s="35"/>
    </row>
    <row r="46" spans="2:10" ht="12.75">
      <c r="B46" s="5">
        <v>23</v>
      </c>
      <c r="C46" s="53" t="s">
        <v>89</v>
      </c>
      <c r="D46" s="33"/>
      <c r="E46" s="40"/>
      <c r="F46" s="5"/>
      <c r="G46" s="5"/>
      <c r="H46" s="5"/>
      <c r="I46" s="5"/>
      <c r="J46" s="37"/>
    </row>
    <row r="47" spans="2:10" ht="12.75">
      <c r="B47" s="5">
        <v>24</v>
      </c>
      <c r="C47" s="53" t="s">
        <v>303</v>
      </c>
      <c r="D47" s="33"/>
      <c r="E47" s="40"/>
      <c r="F47" s="5"/>
      <c r="G47" s="5"/>
      <c r="H47" s="5"/>
      <c r="I47" s="5"/>
      <c r="J47" s="37"/>
    </row>
    <row r="48" spans="2:10" ht="15">
      <c r="B48" s="48" t="s">
        <v>90</v>
      </c>
      <c r="C48" s="5"/>
      <c r="D48" s="5"/>
      <c r="E48" s="5"/>
      <c r="F48" s="5"/>
      <c r="G48" s="5"/>
      <c r="H48" s="5"/>
      <c r="I48" s="5"/>
      <c r="J48" s="50">
        <f>(J34+J43+J45)</f>
        <v>4013921</v>
      </c>
    </row>
    <row r="49" spans="2:10" ht="12.75">
      <c r="B49" s="14" t="s">
        <v>91</v>
      </c>
      <c r="C49" s="5"/>
      <c r="D49" s="5"/>
      <c r="E49" s="5"/>
      <c r="F49" s="5"/>
      <c r="G49" s="5"/>
      <c r="H49" s="5"/>
      <c r="I49" s="5"/>
      <c r="J49" s="35">
        <v>141500</v>
      </c>
    </row>
    <row r="50" spans="2:10" ht="12.75">
      <c r="B50" s="5">
        <v>25</v>
      </c>
      <c r="C50" s="5" t="s">
        <v>92</v>
      </c>
      <c r="D50" s="5"/>
      <c r="E50" s="5"/>
      <c r="F50" s="5"/>
      <c r="G50" s="5"/>
      <c r="H50" s="5"/>
      <c r="I50" s="5"/>
      <c r="J50" s="37">
        <v>124000</v>
      </c>
    </row>
    <row r="51" spans="2:10" ht="12.75">
      <c r="B51" s="5">
        <v>26</v>
      </c>
      <c r="C51" s="5" t="s">
        <v>93</v>
      </c>
      <c r="D51" s="5"/>
      <c r="E51" s="5"/>
      <c r="F51" s="5"/>
      <c r="G51" s="5"/>
      <c r="H51" s="5"/>
      <c r="I51" s="5"/>
      <c r="J51" s="37">
        <v>17500</v>
      </c>
    </row>
    <row r="52" spans="2:10" ht="15">
      <c r="B52" s="52" t="s">
        <v>94</v>
      </c>
      <c r="C52" s="33"/>
      <c r="D52" s="33"/>
      <c r="E52" s="40"/>
      <c r="F52" s="5"/>
      <c r="G52" s="5"/>
      <c r="H52" s="5"/>
      <c r="I52" s="5"/>
      <c r="J52" s="50">
        <f>(J48+J49)</f>
        <v>4155421</v>
      </c>
    </row>
    <row r="53" spans="2:10" ht="12.75" customHeight="1" hidden="1">
      <c r="B53" s="39"/>
      <c r="C53" s="33"/>
      <c r="D53" s="33"/>
      <c r="E53" s="40"/>
      <c r="F53" s="5"/>
      <c r="G53" s="5"/>
      <c r="H53" s="5"/>
      <c r="I53" s="5"/>
      <c r="J53" s="5"/>
    </row>
    <row r="54" spans="2:10" ht="12.75">
      <c r="B54" s="14" t="s">
        <v>95</v>
      </c>
      <c r="C54" s="14"/>
      <c r="D54" s="14"/>
      <c r="E54" s="14"/>
      <c r="F54" s="5"/>
      <c r="G54" s="5"/>
      <c r="H54" s="5"/>
      <c r="I54" s="5"/>
      <c r="J54" s="193">
        <f>(J27-J48)</f>
        <v>-147121</v>
      </c>
    </row>
    <row r="55" spans="2:10" ht="12.75">
      <c r="B55" s="14" t="s">
        <v>96</v>
      </c>
      <c r="C55" s="14"/>
      <c r="D55" s="14"/>
      <c r="E55" s="14"/>
      <c r="F55" s="38"/>
      <c r="G55" s="38"/>
      <c r="H55" s="38"/>
      <c r="I55" s="38"/>
      <c r="J55" s="193">
        <f>(J28-J49)</f>
        <v>147121</v>
      </c>
    </row>
  </sheetData>
  <sheetProtection/>
  <mergeCells count="2">
    <mergeCell ref="A5:J5"/>
    <mergeCell ref="A6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20">
      <selection activeCell="D31" sqref="D31"/>
    </sheetView>
  </sheetViews>
  <sheetFormatPr defaultColWidth="9.00390625" defaultRowHeight="12.75"/>
  <cols>
    <col min="3" max="3" width="32.25390625" style="0" customWidth="1"/>
    <col min="4" max="4" width="18.875" style="0" customWidth="1"/>
  </cols>
  <sheetData>
    <row r="1" spans="1:4" ht="12.75">
      <c r="A1" s="10" t="s">
        <v>309</v>
      </c>
      <c r="B1" s="10"/>
      <c r="C1" s="10"/>
      <c r="D1" s="10"/>
    </row>
    <row r="2" spans="1:4" ht="12.75">
      <c r="A2" s="10" t="s">
        <v>2</v>
      </c>
      <c r="B2" s="10"/>
      <c r="C2" s="10"/>
      <c r="D2" s="10"/>
    </row>
    <row r="4" ht="12.75" hidden="1"/>
    <row r="5" spans="1:8" ht="12.75">
      <c r="A5" s="10" t="s">
        <v>623</v>
      </c>
      <c r="B5" s="10"/>
      <c r="C5" s="10"/>
      <c r="D5" s="10"/>
      <c r="E5" s="10"/>
      <c r="F5" s="10"/>
      <c r="G5" s="10"/>
      <c r="H5" s="10"/>
    </row>
    <row r="8" spans="1:4" ht="12.75">
      <c r="A8" s="384" t="s">
        <v>304</v>
      </c>
      <c r="B8" s="384"/>
      <c r="C8" s="384"/>
      <c r="D8" s="384"/>
    </row>
    <row r="9" spans="1:4" ht="12.75" hidden="1">
      <c r="A9" s="384"/>
      <c r="B9" s="384"/>
      <c r="C9" s="384"/>
      <c r="D9" s="384"/>
    </row>
    <row r="10" spans="1:4" ht="14.25">
      <c r="A10" s="194"/>
      <c r="B10" s="83"/>
      <c r="C10" s="83"/>
      <c r="D10" s="1" t="s">
        <v>183</v>
      </c>
    </row>
    <row r="11" spans="1:4" ht="12.75">
      <c r="A11" s="384" t="s">
        <v>246</v>
      </c>
      <c r="B11" s="384"/>
      <c r="C11" s="384"/>
      <c r="D11" s="384"/>
    </row>
    <row r="12" spans="1:4" ht="14.25">
      <c r="A12" s="194"/>
      <c r="B12" s="213" t="s">
        <v>424</v>
      </c>
      <c r="C12" s="83" t="s">
        <v>247</v>
      </c>
      <c r="D12" s="84">
        <v>4450000</v>
      </c>
    </row>
    <row r="13" spans="1:4" ht="14.25">
      <c r="A13" s="194"/>
      <c r="B13" s="213"/>
      <c r="C13" s="83" t="s">
        <v>298</v>
      </c>
      <c r="D13" s="84"/>
    </row>
    <row r="14" spans="1:4" ht="14.25">
      <c r="A14" s="194"/>
      <c r="B14" s="213" t="s">
        <v>482</v>
      </c>
      <c r="C14" s="83" t="s">
        <v>299</v>
      </c>
      <c r="D14" s="84">
        <v>35665000</v>
      </c>
    </row>
    <row r="15" spans="1:4" ht="14.25">
      <c r="A15" s="194"/>
      <c r="B15" s="213" t="s">
        <v>655</v>
      </c>
      <c r="C15" s="83" t="s">
        <v>567</v>
      </c>
      <c r="D15" s="84">
        <v>34642000</v>
      </c>
    </row>
    <row r="16" spans="1:4" ht="14.25">
      <c r="A16" s="194"/>
      <c r="B16" s="213"/>
      <c r="C16" s="83"/>
      <c r="D16" s="84"/>
    </row>
    <row r="17" spans="1:4" ht="14.25">
      <c r="A17" s="194"/>
      <c r="B17" s="213" t="s">
        <v>656</v>
      </c>
      <c r="C17" s="83" t="s">
        <v>248</v>
      </c>
      <c r="D17" s="84">
        <v>15730000</v>
      </c>
    </row>
    <row r="18" spans="1:4" ht="14.25">
      <c r="A18" s="194"/>
      <c r="B18" s="213" t="s">
        <v>427</v>
      </c>
      <c r="C18" s="83" t="s">
        <v>21</v>
      </c>
      <c r="D18" s="84">
        <v>305715000</v>
      </c>
    </row>
    <row r="19" spans="1:4" ht="14.25">
      <c r="A19" s="194"/>
      <c r="B19" s="213" t="s">
        <v>483</v>
      </c>
      <c r="C19" s="83" t="s">
        <v>249</v>
      </c>
      <c r="D19" s="84">
        <v>250000</v>
      </c>
    </row>
    <row r="20" spans="1:4" ht="14.25">
      <c r="A20" s="194"/>
      <c r="B20" s="213" t="s">
        <v>429</v>
      </c>
      <c r="C20" s="83" t="s">
        <v>250</v>
      </c>
      <c r="D20" s="84">
        <v>2690000</v>
      </c>
    </row>
    <row r="21" spans="1:4" ht="14.25">
      <c r="A21" s="194"/>
      <c r="B21" s="213"/>
      <c r="C21" s="83"/>
      <c r="D21" s="84"/>
    </row>
    <row r="22" spans="1:4" ht="14.25">
      <c r="A22" s="194"/>
      <c r="B22" s="213" t="s">
        <v>430</v>
      </c>
      <c r="C22" s="83" t="s">
        <v>23</v>
      </c>
      <c r="D22" s="84">
        <v>3540000</v>
      </c>
    </row>
    <row r="23" spans="1:4" ht="14.25">
      <c r="A23" s="194"/>
      <c r="B23" s="213" t="s">
        <v>542</v>
      </c>
      <c r="C23" s="83" t="s">
        <v>541</v>
      </c>
      <c r="D23" s="84">
        <v>7634000</v>
      </c>
    </row>
    <row r="24" spans="1:4" ht="14.25">
      <c r="A24" s="194"/>
      <c r="B24" s="213" t="s">
        <v>484</v>
      </c>
      <c r="C24" s="83" t="s">
        <v>431</v>
      </c>
      <c r="D24" s="84"/>
    </row>
    <row r="25" spans="1:4" ht="14.25">
      <c r="A25" s="194"/>
      <c r="B25" s="213" t="s">
        <v>485</v>
      </c>
      <c r="C25" s="83" t="s">
        <v>251</v>
      </c>
      <c r="D25" s="84">
        <v>1000000</v>
      </c>
    </row>
    <row r="26" spans="1:4" ht="14.25">
      <c r="A26" s="194"/>
      <c r="B26" s="213" t="s">
        <v>486</v>
      </c>
      <c r="C26" s="83" t="s">
        <v>432</v>
      </c>
      <c r="D26" s="84"/>
    </row>
    <row r="27" spans="1:4" ht="14.25">
      <c r="A27" s="194"/>
      <c r="B27" s="213" t="s">
        <v>487</v>
      </c>
      <c r="C27" s="83" t="s">
        <v>433</v>
      </c>
      <c r="D27" s="84">
        <v>100000</v>
      </c>
    </row>
    <row r="28" spans="1:4" ht="14.25">
      <c r="A28" s="194"/>
      <c r="B28" s="213" t="s">
        <v>488</v>
      </c>
      <c r="C28" s="83" t="s">
        <v>435</v>
      </c>
      <c r="D28" s="84">
        <v>6000000</v>
      </c>
    </row>
    <row r="29" spans="1:4" ht="14.25">
      <c r="A29" s="194"/>
      <c r="B29" s="213" t="s">
        <v>437</v>
      </c>
      <c r="C29" s="83" t="s">
        <v>436</v>
      </c>
      <c r="D29" s="84">
        <v>2000000</v>
      </c>
    </row>
    <row r="30" spans="1:4" ht="14.25">
      <c r="A30" s="194"/>
      <c r="B30" s="213" t="s">
        <v>438</v>
      </c>
      <c r="C30" s="83" t="s">
        <v>490</v>
      </c>
      <c r="D30" s="84">
        <v>3191716000</v>
      </c>
    </row>
    <row r="31" spans="1:4" ht="14.25">
      <c r="A31" s="194"/>
      <c r="B31" s="213" t="s">
        <v>491</v>
      </c>
      <c r="C31" s="83" t="s">
        <v>492</v>
      </c>
      <c r="D31" s="84">
        <v>2500000</v>
      </c>
    </row>
    <row r="32" spans="1:4" ht="14.25">
      <c r="A32" s="194"/>
      <c r="B32" s="213" t="s">
        <v>439</v>
      </c>
      <c r="C32" s="83" t="s">
        <v>123</v>
      </c>
      <c r="D32" s="84">
        <v>3300000</v>
      </c>
    </row>
    <row r="33" spans="1:4" ht="14.25">
      <c r="A33" s="194"/>
      <c r="B33" s="213"/>
      <c r="C33" s="83"/>
      <c r="D33" s="84"/>
    </row>
    <row r="34" spans="1:4" ht="14.25">
      <c r="A34" s="194"/>
      <c r="B34" s="213" t="s">
        <v>440</v>
      </c>
      <c r="C34" s="83" t="s">
        <v>10</v>
      </c>
      <c r="D34" s="84">
        <v>10795000</v>
      </c>
    </row>
    <row r="35" spans="1:4" ht="14.25">
      <c r="A35" s="194"/>
      <c r="B35" s="213" t="s">
        <v>441</v>
      </c>
      <c r="C35" s="83" t="s">
        <v>271</v>
      </c>
      <c r="D35" s="84"/>
    </row>
    <row r="36" spans="1:4" ht="14.25">
      <c r="A36" s="194"/>
      <c r="B36" s="213" t="s">
        <v>442</v>
      </c>
      <c r="C36" s="83" t="s">
        <v>443</v>
      </c>
      <c r="D36" s="84">
        <v>163952000</v>
      </c>
    </row>
    <row r="37" spans="1:4" ht="14.25">
      <c r="A37" s="194"/>
      <c r="B37" s="213" t="s">
        <v>493</v>
      </c>
      <c r="C37" s="83" t="s">
        <v>300</v>
      </c>
      <c r="D37" s="84">
        <v>141500000</v>
      </c>
    </row>
    <row r="38" spans="1:4" ht="14.25">
      <c r="A38" s="194"/>
      <c r="B38" s="213" t="s">
        <v>444</v>
      </c>
      <c r="C38" s="83" t="s">
        <v>8</v>
      </c>
      <c r="D38" s="84">
        <v>16578000</v>
      </c>
    </row>
    <row r="39" spans="1:4" ht="14.25">
      <c r="A39" s="194"/>
      <c r="B39" s="213" t="s">
        <v>445</v>
      </c>
      <c r="C39" s="83" t="s">
        <v>253</v>
      </c>
      <c r="D39" s="84">
        <v>35700000</v>
      </c>
    </row>
    <row r="40" spans="1:4" ht="14.25">
      <c r="A40" s="194"/>
      <c r="C40" s="83" t="s">
        <v>282</v>
      </c>
      <c r="D40" s="84"/>
    </row>
    <row r="41" spans="1:4" ht="12.75">
      <c r="A41" s="118" t="s">
        <v>301</v>
      </c>
      <c r="B41" s="118"/>
      <c r="C41" s="118"/>
      <c r="D41" s="119">
        <f>SUM(D12:D40)</f>
        <v>3985457000</v>
      </c>
    </row>
    <row r="42" spans="1:4" ht="14.25">
      <c r="A42" s="194"/>
      <c r="B42" s="213"/>
      <c r="D42" s="84"/>
    </row>
    <row r="43" spans="1:4" ht="12.75">
      <c r="A43" s="83" t="s">
        <v>255</v>
      </c>
      <c r="B43" s="83"/>
      <c r="C43" s="83"/>
      <c r="D43" s="84"/>
    </row>
    <row r="44" spans="1:4" ht="12.75">
      <c r="A44" s="83"/>
      <c r="B44" s="213" t="s">
        <v>494</v>
      </c>
      <c r="C44" s="83" t="s">
        <v>256</v>
      </c>
      <c r="D44" s="84">
        <v>9523000</v>
      </c>
    </row>
    <row r="45" spans="1:4" ht="12.75">
      <c r="A45" s="83"/>
      <c r="B45" s="213" t="s">
        <v>494</v>
      </c>
      <c r="C45" s="83" t="s">
        <v>279</v>
      </c>
      <c r="D45" s="84">
        <v>135352000</v>
      </c>
    </row>
    <row r="46" spans="1:4" ht="12.75">
      <c r="A46" s="83"/>
      <c r="B46" s="213" t="s">
        <v>495</v>
      </c>
      <c r="C46" s="83" t="s">
        <v>396</v>
      </c>
      <c r="D46" s="84"/>
    </row>
    <row r="47" spans="1:4" ht="12.75">
      <c r="A47" s="83"/>
      <c r="B47" s="83"/>
      <c r="C47" s="83"/>
      <c r="D47" s="83"/>
    </row>
    <row r="48" spans="1:4" ht="12.75">
      <c r="A48" s="118" t="s">
        <v>244</v>
      </c>
      <c r="B48" s="118"/>
      <c r="C48" s="118"/>
      <c r="D48" s="119">
        <f>SUM(D44:D47)</f>
        <v>144875000</v>
      </c>
    </row>
    <row r="49" spans="1:4" ht="12.75">
      <c r="A49" s="81"/>
      <c r="B49" s="81"/>
      <c r="C49" s="81"/>
      <c r="D49" s="139"/>
    </row>
    <row r="50" spans="1:4" ht="12.75">
      <c r="A50" s="469" t="s">
        <v>307</v>
      </c>
      <c r="B50" s="469"/>
      <c r="C50" s="469"/>
      <c r="D50" s="119">
        <f>SUM(D41+D48)</f>
        <v>4130332000</v>
      </c>
    </row>
    <row r="51" spans="1:4" ht="12.75">
      <c r="A51" s="81"/>
      <c r="B51" s="81"/>
      <c r="C51" s="81"/>
      <c r="D51" s="81"/>
    </row>
    <row r="53" spans="1:4" ht="12.75">
      <c r="A53" s="384" t="s">
        <v>305</v>
      </c>
      <c r="B53" s="384"/>
      <c r="C53" s="384"/>
      <c r="D53" s="384"/>
    </row>
    <row r="55" spans="2:4" ht="12.75">
      <c r="B55">
        <v>102050</v>
      </c>
      <c r="C55" t="s">
        <v>306</v>
      </c>
      <c r="D55" s="65">
        <v>8278000</v>
      </c>
    </row>
    <row r="56" spans="2:4" ht="12.75">
      <c r="B56">
        <v>103030</v>
      </c>
      <c r="C56" t="s">
        <v>671</v>
      </c>
      <c r="D56" s="65">
        <v>16811000</v>
      </c>
    </row>
    <row r="57" spans="1:4" ht="12.75">
      <c r="A57" s="469" t="s">
        <v>305</v>
      </c>
      <c r="B57" s="469"/>
      <c r="C57" s="469"/>
      <c r="D57" s="119">
        <f>SUM(D55:D56)</f>
        <v>25089000</v>
      </c>
    </row>
    <row r="59" spans="1:4" ht="15">
      <c r="A59" s="344" t="s">
        <v>308</v>
      </c>
      <c r="B59" s="468"/>
      <c r="C59" s="468"/>
      <c r="D59" s="195">
        <f>SUM(D50+D57)</f>
        <v>4155421000</v>
      </c>
    </row>
  </sheetData>
  <sheetProtection/>
  <mergeCells count="7">
    <mergeCell ref="A59:C59"/>
    <mergeCell ref="A9:D9"/>
    <mergeCell ref="A8:D8"/>
    <mergeCell ref="A53:D53"/>
    <mergeCell ref="A50:C50"/>
    <mergeCell ref="A11:D11"/>
    <mergeCell ref="A57:C57"/>
  </mergeCells>
  <printOptions/>
  <pageMargins left="0.75" right="0.75" top="1" bottom="1" header="0.5" footer="0.5"/>
  <pageSetup horizontalDpi="200" verticalDpi="200" orientation="portrait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22">
      <selection activeCell="E39" sqref="E39"/>
    </sheetView>
  </sheetViews>
  <sheetFormatPr defaultColWidth="9.00390625" defaultRowHeight="12.75"/>
  <cols>
    <col min="2" max="2" width="34.375" style="0" customWidth="1"/>
    <col min="3" max="3" width="6.25390625" style="0" customWidth="1"/>
    <col min="4" max="4" width="12.375" style="0" customWidth="1"/>
    <col min="5" max="5" width="11.375" style="0" customWidth="1"/>
    <col min="6" max="6" width="11.875" style="0" customWidth="1"/>
    <col min="7" max="7" width="12.125" style="0" customWidth="1"/>
    <col min="8" max="8" width="10.875" style="0" customWidth="1"/>
    <col min="9" max="10" width="11.375" style="0" customWidth="1"/>
  </cols>
  <sheetData>
    <row r="1" ht="12.75">
      <c r="A1" s="10" t="s">
        <v>309</v>
      </c>
    </row>
    <row r="2" spans="1:10" ht="12.75">
      <c r="A2" s="10" t="s">
        <v>2</v>
      </c>
      <c r="J2" s="1" t="s">
        <v>572</v>
      </c>
    </row>
    <row r="4" spans="2:10" ht="12.75">
      <c r="B4" s="384" t="s">
        <v>573</v>
      </c>
      <c r="C4" s="384"/>
      <c r="D4" s="384"/>
      <c r="E4" s="384"/>
      <c r="F4" s="384"/>
      <c r="G4" s="384"/>
      <c r="H4" s="384"/>
      <c r="I4" s="384"/>
      <c r="J4" s="384"/>
    </row>
    <row r="6" spans="2:10" ht="13.5" thickBot="1">
      <c r="B6" s="23"/>
      <c r="J6" s="1" t="s">
        <v>574</v>
      </c>
    </row>
    <row r="7" spans="2:10" ht="13.5" thickBot="1">
      <c r="B7" s="472" t="s">
        <v>30</v>
      </c>
      <c r="C7" s="475" t="s">
        <v>575</v>
      </c>
      <c r="D7" s="475" t="s">
        <v>576</v>
      </c>
      <c r="E7" s="254"/>
      <c r="F7" s="255"/>
      <c r="G7" s="255"/>
      <c r="H7" s="470" t="s">
        <v>577</v>
      </c>
      <c r="I7" s="479" t="s">
        <v>578</v>
      </c>
      <c r="J7" s="480"/>
    </row>
    <row r="8" spans="2:10" ht="12.75">
      <c r="B8" s="473"/>
      <c r="C8" s="476"/>
      <c r="D8" s="476"/>
      <c r="E8" s="475" t="s">
        <v>579</v>
      </c>
      <c r="F8" s="475" t="s">
        <v>580</v>
      </c>
      <c r="G8" s="475" t="s">
        <v>581</v>
      </c>
      <c r="H8" s="478"/>
      <c r="I8" s="470" t="s">
        <v>582</v>
      </c>
      <c r="J8" s="470" t="s">
        <v>583</v>
      </c>
    </row>
    <row r="9" spans="2:10" ht="13.5" thickBot="1">
      <c r="B9" s="474"/>
      <c r="C9" s="477"/>
      <c r="D9" s="477"/>
      <c r="E9" s="477"/>
      <c r="F9" s="477"/>
      <c r="G9" s="477"/>
      <c r="H9" s="471"/>
      <c r="I9" s="471"/>
      <c r="J9" s="471"/>
    </row>
    <row r="10" spans="2:10" ht="13.5" thickBot="1">
      <c r="B10" s="256">
        <v>1</v>
      </c>
      <c r="C10" s="257">
        <v>2</v>
      </c>
      <c r="D10" s="258">
        <v>3</v>
      </c>
      <c r="E10" s="258">
        <v>4</v>
      </c>
      <c r="F10" s="258">
        <v>5</v>
      </c>
      <c r="G10" s="258">
        <v>6</v>
      </c>
      <c r="H10" s="259">
        <v>7</v>
      </c>
      <c r="I10" s="258">
        <v>8</v>
      </c>
      <c r="J10" s="258">
        <v>9</v>
      </c>
    </row>
    <row r="11" spans="2:10" ht="22.5" customHeight="1" thickBot="1">
      <c r="B11" s="260" t="s">
        <v>64</v>
      </c>
      <c r="C11" s="261">
        <v>1</v>
      </c>
      <c r="D11" s="258">
        <v>344600</v>
      </c>
      <c r="E11" s="258">
        <v>340000</v>
      </c>
      <c r="F11" s="258">
        <v>340000</v>
      </c>
      <c r="G11" s="258">
        <v>340000</v>
      </c>
      <c r="H11" s="259">
        <f>SUM(D11:G11)</f>
        <v>1364600</v>
      </c>
      <c r="I11" s="258">
        <v>371184</v>
      </c>
      <c r="J11" s="258">
        <v>372855</v>
      </c>
    </row>
    <row r="12" spans="2:10" ht="30" customHeight="1" thickBot="1">
      <c r="B12" s="260" t="s">
        <v>584</v>
      </c>
      <c r="C12" s="261">
        <v>2</v>
      </c>
      <c r="D12" s="258" t="s">
        <v>585</v>
      </c>
      <c r="E12" s="258"/>
      <c r="F12" s="258"/>
      <c r="G12" s="258"/>
      <c r="H12" s="259">
        <f aca="true" t="shared" si="0" ref="H12:H17">SUM(D12:G12)</f>
        <v>0</v>
      </c>
      <c r="I12" s="258" t="s">
        <v>586</v>
      </c>
      <c r="J12" s="258"/>
    </row>
    <row r="13" spans="2:10" ht="13.5" thickBot="1">
      <c r="B13" s="260" t="s">
        <v>587</v>
      </c>
      <c r="C13" s="261">
        <v>3</v>
      </c>
      <c r="D13" s="258">
        <v>500</v>
      </c>
      <c r="E13" s="258">
        <v>500</v>
      </c>
      <c r="F13" s="258">
        <v>500</v>
      </c>
      <c r="G13" s="258">
        <v>500</v>
      </c>
      <c r="H13" s="259">
        <f t="shared" si="0"/>
        <v>2000</v>
      </c>
      <c r="I13" s="258">
        <v>581</v>
      </c>
      <c r="J13" s="258">
        <v>768</v>
      </c>
    </row>
    <row r="14" spans="2:10" ht="30" customHeight="1" thickBot="1">
      <c r="B14" s="260" t="s">
        <v>588</v>
      </c>
      <c r="C14" s="261">
        <v>4</v>
      </c>
      <c r="D14" s="258"/>
      <c r="E14" s="258"/>
      <c r="F14" s="258"/>
      <c r="G14" s="258"/>
      <c r="H14" s="259">
        <f t="shared" si="0"/>
        <v>0</v>
      </c>
      <c r="I14" s="258">
        <v>0</v>
      </c>
      <c r="J14" s="258"/>
    </row>
    <row r="15" spans="2:10" ht="31.5" customHeight="1" thickBot="1">
      <c r="B15" s="260" t="s">
        <v>589</v>
      </c>
      <c r="C15" s="261">
        <v>5</v>
      </c>
      <c r="D15" s="258" t="s">
        <v>585</v>
      </c>
      <c r="E15" s="258"/>
      <c r="F15" s="258"/>
      <c r="G15" s="258"/>
      <c r="H15" s="259">
        <f t="shared" si="0"/>
        <v>0</v>
      </c>
      <c r="I15" s="258" t="s">
        <v>586</v>
      </c>
      <c r="J15" s="258" t="s">
        <v>586</v>
      </c>
    </row>
    <row r="16" spans="2:10" ht="38.25" customHeight="1" thickBot="1">
      <c r="B16" s="260" t="s">
        <v>590</v>
      </c>
      <c r="C16" s="261">
        <v>6</v>
      </c>
      <c r="D16" s="258" t="s">
        <v>586</v>
      </c>
      <c r="E16" s="258"/>
      <c r="F16" s="258"/>
      <c r="G16" s="258"/>
      <c r="H16" s="259">
        <f t="shared" si="0"/>
        <v>0</v>
      </c>
      <c r="I16" s="258" t="s">
        <v>586</v>
      </c>
      <c r="J16" s="258" t="s">
        <v>586</v>
      </c>
    </row>
    <row r="17" spans="2:10" ht="31.5" customHeight="1" thickBot="1">
      <c r="B17" s="262" t="s">
        <v>591</v>
      </c>
      <c r="C17" s="263">
        <v>7</v>
      </c>
      <c r="D17" s="264" t="s">
        <v>585</v>
      </c>
      <c r="E17" s="264"/>
      <c r="F17" s="264"/>
      <c r="G17" s="264"/>
      <c r="H17" s="259">
        <f t="shared" si="0"/>
        <v>0</v>
      </c>
      <c r="I17" s="264" t="s">
        <v>586</v>
      </c>
      <c r="J17" s="264" t="s">
        <v>586</v>
      </c>
    </row>
    <row r="18" spans="2:10" ht="13.5" thickBot="1">
      <c r="B18" s="265" t="s">
        <v>592</v>
      </c>
      <c r="C18" s="266">
        <v>8</v>
      </c>
      <c r="D18" s="267">
        <f>SUM(D11:D17)</f>
        <v>345100</v>
      </c>
      <c r="E18" s="267">
        <f aca="true" t="shared" si="1" ref="E18:J18">SUM(E11:E17)</f>
        <v>340500</v>
      </c>
      <c r="F18" s="267">
        <f t="shared" si="1"/>
        <v>340500</v>
      </c>
      <c r="G18" s="267">
        <f t="shared" si="1"/>
        <v>340500</v>
      </c>
      <c r="H18" s="267">
        <f t="shared" si="1"/>
        <v>1366600</v>
      </c>
      <c r="I18" s="267">
        <f t="shared" si="1"/>
        <v>371765</v>
      </c>
      <c r="J18" s="267">
        <f t="shared" si="1"/>
        <v>373623</v>
      </c>
    </row>
    <row r="19" spans="2:10" ht="28.5" customHeight="1" thickBot="1">
      <c r="B19" s="268" t="s">
        <v>593</v>
      </c>
      <c r="C19" s="269">
        <v>9</v>
      </c>
      <c r="D19" s="259">
        <f>D18*0.5</f>
        <v>172550</v>
      </c>
      <c r="E19" s="259">
        <f aca="true" t="shared" si="2" ref="E19:J19">E18*0.5</f>
        <v>170250</v>
      </c>
      <c r="F19" s="259">
        <f t="shared" si="2"/>
        <v>170250</v>
      </c>
      <c r="G19" s="259">
        <f t="shared" si="2"/>
        <v>170250</v>
      </c>
      <c r="H19" s="259">
        <f t="shared" si="2"/>
        <v>683300</v>
      </c>
      <c r="I19" s="259">
        <f t="shared" si="2"/>
        <v>185882.5</v>
      </c>
      <c r="J19" s="259">
        <f t="shared" si="2"/>
        <v>186811.5</v>
      </c>
    </row>
    <row r="20" spans="2:10" ht="26.25" customHeight="1" thickBot="1">
      <c r="B20" s="268" t="s">
        <v>594</v>
      </c>
      <c r="C20" s="269">
        <v>10</v>
      </c>
      <c r="D20" s="259">
        <f>SUM(D21:D28)</f>
        <v>0</v>
      </c>
      <c r="E20" s="259">
        <f>SUM(E21:E28)</f>
        <v>0</v>
      </c>
      <c r="F20" s="259">
        <f>SUM(F21:F28)</f>
        <v>0</v>
      </c>
      <c r="G20" s="259">
        <f>SUM(G21:G28)</f>
        <v>0</v>
      </c>
      <c r="H20" s="259">
        <f>SUM(H21:H28)</f>
        <v>0</v>
      </c>
      <c r="I20" s="259" t="s">
        <v>586</v>
      </c>
      <c r="J20" s="259" t="s">
        <v>586</v>
      </c>
    </row>
    <row r="21" spans="2:10" ht="27" customHeight="1" thickBot="1">
      <c r="B21" s="260" t="s">
        <v>595</v>
      </c>
      <c r="C21" s="261">
        <v>11</v>
      </c>
      <c r="D21" s="258"/>
      <c r="E21" s="258"/>
      <c r="F21" s="258"/>
      <c r="G21" s="258"/>
      <c r="H21" s="259">
        <f>SUM(D21:G21)</f>
        <v>0</v>
      </c>
      <c r="I21" s="259"/>
      <c r="J21" s="258"/>
    </row>
    <row r="22" spans="2:10" ht="29.25" customHeight="1" thickBot="1">
      <c r="B22" s="260" t="s">
        <v>596</v>
      </c>
      <c r="C22" s="261">
        <v>12</v>
      </c>
      <c r="D22" s="258"/>
      <c r="E22" s="258"/>
      <c r="F22" s="258"/>
      <c r="G22" s="258"/>
      <c r="H22" s="259" t="s">
        <v>586</v>
      </c>
      <c r="I22" s="258" t="s">
        <v>586</v>
      </c>
      <c r="J22" s="258" t="s">
        <v>586</v>
      </c>
    </row>
    <row r="23" spans="2:10" ht="32.25" customHeight="1" thickBot="1">
      <c r="B23" s="260" t="s">
        <v>597</v>
      </c>
      <c r="C23" s="261">
        <v>13</v>
      </c>
      <c r="D23" s="258"/>
      <c r="E23" s="258"/>
      <c r="F23" s="258"/>
      <c r="G23" s="258"/>
      <c r="H23" s="259" t="s">
        <v>586</v>
      </c>
      <c r="I23" s="258" t="s">
        <v>586</v>
      </c>
      <c r="J23" s="258" t="s">
        <v>586</v>
      </c>
    </row>
    <row r="24" spans="2:10" ht="30" customHeight="1" thickBot="1">
      <c r="B24" s="260" t="s">
        <v>598</v>
      </c>
      <c r="C24" s="261">
        <v>14</v>
      </c>
      <c r="D24" s="258"/>
      <c r="E24" s="258"/>
      <c r="F24" s="258"/>
      <c r="G24" s="258"/>
      <c r="H24" s="259" t="s">
        <v>586</v>
      </c>
      <c r="I24" s="258" t="s">
        <v>586</v>
      </c>
      <c r="J24" s="258" t="s">
        <v>586</v>
      </c>
    </row>
    <row r="25" spans="2:10" ht="29.25" customHeight="1" thickBot="1">
      <c r="B25" s="260" t="s">
        <v>599</v>
      </c>
      <c r="C25" s="261">
        <v>15</v>
      </c>
      <c r="D25" s="258"/>
      <c r="E25" s="258"/>
      <c r="F25" s="258"/>
      <c r="G25" s="258"/>
      <c r="H25" s="259" t="s">
        <v>586</v>
      </c>
      <c r="I25" s="258" t="s">
        <v>586</v>
      </c>
      <c r="J25" s="258" t="s">
        <v>586</v>
      </c>
    </row>
    <row r="26" spans="2:10" ht="36" customHeight="1" thickBot="1">
      <c r="B26" s="260" t="s">
        <v>600</v>
      </c>
      <c r="C26" s="261">
        <v>16</v>
      </c>
      <c r="D26" s="258"/>
      <c r="E26" s="258"/>
      <c r="F26" s="258"/>
      <c r="G26" s="258"/>
      <c r="H26" s="259" t="s">
        <v>586</v>
      </c>
      <c r="I26" s="258" t="s">
        <v>586</v>
      </c>
      <c r="J26" s="258" t="s">
        <v>586</v>
      </c>
    </row>
    <row r="27" spans="2:10" ht="34.5" customHeight="1" thickBot="1">
      <c r="B27" s="260" t="s">
        <v>601</v>
      </c>
      <c r="C27" s="261">
        <v>17</v>
      </c>
      <c r="D27" s="258"/>
      <c r="E27" s="258"/>
      <c r="F27" s="258"/>
      <c r="G27" s="258"/>
      <c r="H27" s="259" t="s">
        <v>586</v>
      </c>
      <c r="I27" s="258" t="s">
        <v>586</v>
      </c>
      <c r="J27" s="258" t="s">
        <v>586</v>
      </c>
    </row>
    <row r="28" spans="2:10" ht="36" customHeight="1" thickBot="1">
      <c r="B28" s="262" t="s">
        <v>602</v>
      </c>
      <c r="C28" s="263">
        <v>18</v>
      </c>
      <c r="D28" s="264"/>
      <c r="E28" s="264"/>
      <c r="F28" s="264"/>
      <c r="G28" s="264"/>
      <c r="H28" s="270" t="s">
        <v>586</v>
      </c>
      <c r="I28" s="264" t="s">
        <v>586</v>
      </c>
      <c r="J28" s="264" t="s">
        <v>586</v>
      </c>
    </row>
    <row r="29" spans="2:10" ht="39.75" customHeight="1" thickBot="1">
      <c r="B29" s="265" t="s">
        <v>603</v>
      </c>
      <c r="C29" s="266">
        <v>19</v>
      </c>
      <c r="D29" s="267">
        <f>SUM(D30:D37)</f>
        <v>17500</v>
      </c>
      <c r="E29" s="267">
        <f>SUM(E30:E37)</f>
        <v>17500</v>
      </c>
      <c r="F29" s="267">
        <f>SUM(F30:F37)</f>
        <v>17500</v>
      </c>
      <c r="G29" s="267">
        <f>SUM(G30:G37)</f>
        <v>17500</v>
      </c>
      <c r="H29" s="267">
        <f>SUM(D29:G29)</f>
        <v>70000</v>
      </c>
      <c r="I29" s="267"/>
      <c r="J29" s="267"/>
    </row>
    <row r="30" spans="2:10" ht="30.75" customHeight="1" thickBot="1">
      <c r="B30" s="260" t="s">
        <v>595</v>
      </c>
      <c r="C30" s="261">
        <v>20</v>
      </c>
      <c r="D30" s="258">
        <v>17500</v>
      </c>
      <c r="E30" s="258">
        <v>17500</v>
      </c>
      <c r="F30" s="258">
        <v>17500</v>
      </c>
      <c r="G30" s="258">
        <v>17500</v>
      </c>
      <c r="H30" s="267">
        <f aca="true" t="shared" si="3" ref="H30:H37">SUM(D30:G30)</f>
        <v>70000</v>
      </c>
      <c r="I30" s="259"/>
      <c r="J30" s="258" t="s">
        <v>586</v>
      </c>
    </row>
    <row r="31" spans="2:10" ht="25.5" customHeight="1" thickBot="1">
      <c r="B31" s="260" t="s">
        <v>596</v>
      </c>
      <c r="C31" s="261">
        <v>21</v>
      </c>
      <c r="D31" s="258" t="s">
        <v>585</v>
      </c>
      <c r="E31" s="258" t="s">
        <v>586</v>
      </c>
      <c r="F31" s="258" t="s">
        <v>586</v>
      </c>
      <c r="G31" s="258" t="s">
        <v>586</v>
      </c>
      <c r="H31" s="267">
        <f t="shared" si="3"/>
        <v>0</v>
      </c>
      <c r="I31" s="258" t="s">
        <v>586</v>
      </c>
      <c r="J31" s="258" t="s">
        <v>586</v>
      </c>
    </row>
    <row r="32" spans="2:10" ht="32.25" customHeight="1" thickBot="1">
      <c r="B32" s="260" t="s">
        <v>597</v>
      </c>
      <c r="C32" s="261">
        <v>22</v>
      </c>
      <c r="D32" s="258" t="s">
        <v>585</v>
      </c>
      <c r="E32" s="258" t="s">
        <v>586</v>
      </c>
      <c r="F32" s="258" t="s">
        <v>586</v>
      </c>
      <c r="G32" s="258" t="s">
        <v>586</v>
      </c>
      <c r="H32" s="267">
        <f t="shared" si="3"/>
        <v>0</v>
      </c>
      <c r="I32" s="258" t="s">
        <v>586</v>
      </c>
      <c r="J32" s="258" t="s">
        <v>586</v>
      </c>
    </row>
    <row r="33" spans="2:10" ht="29.25" customHeight="1" thickBot="1">
      <c r="B33" s="260" t="s">
        <v>598</v>
      </c>
      <c r="C33" s="261">
        <v>23</v>
      </c>
      <c r="D33" s="258" t="s">
        <v>585</v>
      </c>
      <c r="E33" s="258" t="s">
        <v>586</v>
      </c>
      <c r="F33" s="258" t="s">
        <v>586</v>
      </c>
      <c r="G33" s="258" t="s">
        <v>586</v>
      </c>
      <c r="H33" s="267">
        <f t="shared" si="3"/>
        <v>0</v>
      </c>
      <c r="I33" s="258" t="s">
        <v>586</v>
      </c>
      <c r="J33" s="258" t="s">
        <v>586</v>
      </c>
    </row>
    <row r="34" spans="2:10" ht="30" customHeight="1" thickBot="1">
      <c r="B34" s="260" t="s">
        <v>599</v>
      </c>
      <c r="C34" s="261">
        <v>24</v>
      </c>
      <c r="D34" s="258" t="s">
        <v>585</v>
      </c>
      <c r="E34" s="258" t="s">
        <v>586</v>
      </c>
      <c r="F34" s="258" t="s">
        <v>586</v>
      </c>
      <c r="G34" s="258" t="s">
        <v>586</v>
      </c>
      <c r="H34" s="267">
        <f t="shared" si="3"/>
        <v>0</v>
      </c>
      <c r="I34" s="258" t="s">
        <v>586</v>
      </c>
      <c r="J34" s="258" t="s">
        <v>586</v>
      </c>
    </row>
    <row r="35" spans="2:10" ht="34.5" customHeight="1" thickBot="1">
      <c r="B35" s="260" t="s">
        <v>600</v>
      </c>
      <c r="C35" s="261">
        <v>25</v>
      </c>
      <c r="D35" s="258" t="s">
        <v>585</v>
      </c>
      <c r="E35" s="258" t="s">
        <v>586</v>
      </c>
      <c r="F35" s="258" t="s">
        <v>586</v>
      </c>
      <c r="G35" s="258" t="s">
        <v>586</v>
      </c>
      <c r="H35" s="267">
        <f t="shared" si="3"/>
        <v>0</v>
      </c>
      <c r="I35" s="258" t="s">
        <v>586</v>
      </c>
      <c r="J35" s="258" t="s">
        <v>586</v>
      </c>
    </row>
    <row r="36" spans="2:10" ht="36" customHeight="1" thickBot="1">
      <c r="B36" s="260" t="s">
        <v>601</v>
      </c>
      <c r="C36" s="261">
        <v>26</v>
      </c>
      <c r="D36" s="258" t="s">
        <v>585</v>
      </c>
      <c r="E36" s="258" t="s">
        <v>586</v>
      </c>
      <c r="F36" s="258" t="s">
        <v>586</v>
      </c>
      <c r="G36" s="258" t="s">
        <v>586</v>
      </c>
      <c r="H36" s="267">
        <f t="shared" si="3"/>
        <v>0</v>
      </c>
      <c r="I36" s="258" t="s">
        <v>586</v>
      </c>
      <c r="J36" s="258" t="s">
        <v>586</v>
      </c>
    </row>
    <row r="37" spans="2:10" ht="24.75" customHeight="1" thickBot="1">
      <c r="B37" s="262" t="s">
        <v>602</v>
      </c>
      <c r="C37" s="263">
        <v>27</v>
      </c>
      <c r="D37" s="264" t="s">
        <v>585</v>
      </c>
      <c r="E37" s="264" t="s">
        <v>586</v>
      </c>
      <c r="F37" s="264" t="s">
        <v>586</v>
      </c>
      <c r="G37" s="264" t="s">
        <v>586</v>
      </c>
      <c r="H37" s="267">
        <f t="shared" si="3"/>
        <v>0</v>
      </c>
      <c r="I37" s="264" t="s">
        <v>586</v>
      </c>
      <c r="J37" s="264" t="s">
        <v>586</v>
      </c>
    </row>
    <row r="38" spans="2:10" ht="27.75" customHeight="1" thickBot="1">
      <c r="B38" s="265" t="s">
        <v>604</v>
      </c>
      <c r="C38" s="266">
        <v>28</v>
      </c>
      <c r="D38" s="267">
        <f>D20+D29</f>
        <v>17500</v>
      </c>
      <c r="E38" s="267">
        <f>E20+E29</f>
        <v>17500</v>
      </c>
      <c r="F38" s="267">
        <f>F20+F29</f>
        <v>17500</v>
      </c>
      <c r="G38" s="267">
        <f>G20+G29</f>
        <v>17500</v>
      </c>
      <c r="H38" s="267">
        <f>H20+H29</f>
        <v>70000</v>
      </c>
      <c r="I38" s="267"/>
      <c r="J38" s="267"/>
    </row>
    <row r="39" spans="2:10" ht="38.25" customHeight="1" thickBot="1">
      <c r="B39" s="268" t="s">
        <v>605</v>
      </c>
      <c r="C39" s="269">
        <v>29</v>
      </c>
      <c r="D39" s="259">
        <f aca="true" t="shared" si="4" ref="D39:J39">D19-D38</f>
        <v>155050</v>
      </c>
      <c r="E39" s="259">
        <f t="shared" si="4"/>
        <v>152750</v>
      </c>
      <c r="F39" s="259">
        <f t="shared" si="4"/>
        <v>152750</v>
      </c>
      <c r="G39" s="259">
        <f t="shared" si="4"/>
        <v>152750</v>
      </c>
      <c r="H39" s="259">
        <f t="shared" si="4"/>
        <v>613300</v>
      </c>
      <c r="I39" s="259">
        <f t="shared" si="4"/>
        <v>185882.5</v>
      </c>
      <c r="J39" s="259">
        <f t="shared" si="4"/>
        <v>186811.5</v>
      </c>
    </row>
  </sheetData>
  <sheetProtection/>
  <mergeCells count="11">
    <mergeCell ref="I8:I9"/>
    <mergeCell ref="J8:J9"/>
    <mergeCell ref="B4:J4"/>
    <mergeCell ref="B7:B9"/>
    <mergeCell ref="C7:C9"/>
    <mergeCell ref="D7:D9"/>
    <mergeCell ref="H7:H9"/>
    <mergeCell ref="I7:J7"/>
    <mergeCell ref="E8:E9"/>
    <mergeCell ref="F8:F9"/>
    <mergeCell ref="G8:G9"/>
  </mergeCells>
  <printOptions/>
  <pageMargins left="0.75" right="0.75" top="1" bottom="1" header="0.5" footer="0.5"/>
  <pageSetup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80"/>
  <sheetViews>
    <sheetView zoomScalePageLayoutView="0" workbookViewId="0" topLeftCell="A257">
      <selection activeCell="H216" sqref="H216"/>
    </sheetView>
  </sheetViews>
  <sheetFormatPr defaultColWidth="9.00390625" defaultRowHeight="12.75"/>
  <cols>
    <col min="1" max="1" width="11.625" style="0" bestFit="1" customWidth="1"/>
    <col min="2" max="2" width="13.75390625" style="0" customWidth="1"/>
    <col min="3" max="3" width="34.875" style="0" customWidth="1"/>
    <col min="4" max="4" width="26.875" style="0" customWidth="1"/>
    <col min="5" max="5" width="2.75390625" style="0" hidden="1" customWidth="1"/>
    <col min="6" max="6" width="19.375" style="0" customWidth="1"/>
    <col min="7" max="7" width="22.00390625" style="0" customWidth="1"/>
    <col min="8" max="8" width="25.125" style="0" customWidth="1"/>
    <col min="9" max="9" width="19.00390625" style="0" customWidth="1"/>
  </cols>
  <sheetData>
    <row r="1" spans="1:10" ht="12.75">
      <c r="A1" s="23" t="s">
        <v>309</v>
      </c>
      <c r="I1" s="1"/>
      <c r="J1" s="115"/>
    </row>
    <row r="2" spans="1:8" ht="12.75">
      <c r="A2" s="23" t="s">
        <v>2</v>
      </c>
      <c r="H2" s="1" t="s">
        <v>207</v>
      </c>
    </row>
    <row r="4" spans="1:10" ht="15.75">
      <c r="A4" s="383" t="s">
        <v>606</v>
      </c>
      <c r="B4" s="383"/>
      <c r="C4" s="383"/>
      <c r="D4" s="383"/>
      <c r="E4" s="383"/>
      <c r="F4" s="383"/>
      <c r="G4" s="383"/>
      <c r="H4" s="383"/>
      <c r="I4" s="383"/>
      <c r="J4" s="383"/>
    </row>
    <row r="5" spans="1:10" ht="15.75">
      <c r="A5" s="383" t="s">
        <v>50</v>
      </c>
      <c r="B5" s="383"/>
      <c r="C5" s="383"/>
      <c r="D5" s="383"/>
      <c r="E5" s="383"/>
      <c r="F5" s="383"/>
      <c r="G5" s="383"/>
      <c r="H5" s="383"/>
      <c r="I5" s="383"/>
      <c r="J5" s="383"/>
    </row>
    <row r="7" spans="1:9" ht="12.75">
      <c r="A7" s="83"/>
      <c r="B7" s="83"/>
      <c r="C7" s="83"/>
      <c r="D7" s="83"/>
      <c r="E7" s="83"/>
      <c r="I7" s="117"/>
    </row>
    <row r="8" spans="1:9" ht="12.75">
      <c r="A8" s="83"/>
      <c r="B8" s="83"/>
      <c r="C8" s="83"/>
      <c r="D8" s="83"/>
      <c r="E8" s="83"/>
      <c r="F8" s="11"/>
      <c r="G8" s="11"/>
      <c r="H8" s="116"/>
      <c r="I8" s="117"/>
    </row>
    <row r="9" spans="1:9" ht="12.75">
      <c r="A9" s="83"/>
      <c r="B9" s="83"/>
      <c r="C9" s="83"/>
      <c r="D9" s="83"/>
      <c r="E9" s="83"/>
      <c r="F9" s="11"/>
      <c r="G9" s="11"/>
      <c r="H9" s="279" t="s">
        <v>183</v>
      </c>
      <c r="I9" s="117"/>
    </row>
    <row r="10" spans="1:9" ht="15.75">
      <c r="A10" s="281" t="s">
        <v>629</v>
      </c>
      <c r="B10" s="368" t="s">
        <v>630</v>
      </c>
      <c r="C10" s="368"/>
      <c r="D10" s="368"/>
      <c r="E10" s="282"/>
      <c r="F10" s="313" t="s">
        <v>513</v>
      </c>
      <c r="G10" s="313" t="s">
        <v>607</v>
      </c>
      <c r="H10" s="314" t="s">
        <v>608</v>
      </c>
      <c r="I10" s="117"/>
    </row>
    <row r="11" spans="1:9" ht="12.75" customHeight="1" hidden="1">
      <c r="A11" s="282"/>
      <c r="B11" s="282"/>
      <c r="C11" s="282"/>
      <c r="D11" s="282"/>
      <c r="E11" s="282"/>
      <c r="F11" s="282"/>
      <c r="G11" s="282"/>
      <c r="H11" s="282"/>
      <c r="I11" s="117"/>
    </row>
    <row r="12" spans="1:9" ht="12.75" customHeight="1" hidden="1">
      <c r="A12" s="282"/>
      <c r="B12" s="282"/>
      <c r="C12" s="282"/>
      <c r="D12" s="282"/>
      <c r="E12" s="282"/>
      <c r="F12" s="282"/>
      <c r="G12" s="282"/>
      <c r="H12" s="282"/>
      <c r="I12" s="117"/>
    </row>
    <row r="13" spans="1:9" ht="12.75" customHeight="1" hidden="1">
      <c r="A13" s="282"/>
      <c r="B13" s="282"/>
      <c r="C13" s="282"/>
      <c r="D13" s="282"/>
      <c r="E13" s="282"/>
      <c r="F13" s="282"/>
      <c r="G13" s="282"/>
      <c r="H13" s="282"/>
      <c r="I13" s="117"/>
    </row>
    <row r="14" spans="1:9" ht="15.75">
      <c r="A14" s="381" t="s">
        <v>397</v>
      </c>
      <c r="B14" s="381"/>
      <c r="C14" s="381"/>
      <c r="D14" s="381"/>
      <c r="E14" s="381"/>
      <c r="F14" s="381"/>
      <c r="G14" s="381"/>
      <c r="H14" s="381"/>
      <c r="I14" s="117"/>
    </row>
    <row r="15" spans="1:9" ht="15">
      <c r="A15" s="282"/>
      <c r="B15" s="360"/>
      <c r="C15" s="354"/>
      <c r="D15" s="355"/>
      <c r="E15" s="282"/>
      <c r="F15" s="282"/>
      <c r="G15" s="282"/>
      <c r="H15" s="321"/>
      <c r="I15" s="117"/>
    </row>
    <row r="16" spans="1:9" ht="15">
      <c r="A16" s="339" t="s">
        <v>320</v>
      </c>
      <c r="B16" s="360" t="s">
        <v>321</v>
      </c>
      <c r="C16" s="354"/>
      <c r="D16" s="355"/>
      <c r="E16" s="282"/>
      <c r="F16" s="287">
        <v>6500000</v>
      </c>
      <c r="G16" s="287">
        <v>1568000</v>
      </c>
      <c r="H16" s="287">
        <v>3000000</v>
      </c>
      <c r="I16" s="117"/>
    </row>
    <row r="17" spans="1:9" ht="15">
      <c r="A17" s="339" t="s">
        <v>320</v>
      </c>
      <c r="B17" s="360" t="s">
        <v>231</v>
      </c>
      <c r="C17" s="354"/>
      <c r="D17" s="355"/>
      <c r="E17" s="282"/>
      <c r="F17" s="287">
        <v>394000</v>
      </c>
      <c r="G17" s="287">
        <v>1097000</v>
      </c>
      <c r="H17" s="287">
        <v>500000</v>
      </c>
      <c r="I17" s="117"/>
    </row>
    <row r="18" spans="1:9" ht="15">
      <c r="A18" s="339" t="s">
        <v>324</v>
      </c>
      <c r="B18" s="360" t="s">
        <v>325</v>
      </c>
      <c r="C18" s="354"/>
      <c r="D18" s="355"/>
      <c r="E18" s="282"/>
      <c r="F18" s="287">
        <v>1890000</v>
      </c>
      <c r="G18" s="287">
        <v>665000</v>
      </c>
      <c r="H18" s="287">
        <v>950000</v>
      </c>
      <c r="I18" s="117"/>
    </row>
    <row r="19" spans="1:9" ht="15.75">
      <c r="A19" s="378" t="s">
        <v>208</v>
      </c>
      <c r="B19" s="379"/>
      <c r="C19" s="379"/>
      <c r="D19" s="380"/>
      <c r="E19" s="280"/>
      <c r="F19" s="315">
        <f>SUM(F16:F18)</f>
        <v>8784000</v>
      </c>
      <c r="G19" s="315">
        <f>SUM(G16:G18)</f>
        <v>3330000</v>
      </c>
      <c r="H19" s="315">
        <f>SUM(H16:H18)</f>
        <v>4450000</v>
      </c>
      <c r="I19" s="117"/>
    </row>
    <row r="20" spans="1:9" ht="15">
      <c r="A20" s="60"/>
      <c r="B20" s="60"/>
      <c r="C20" s="60"/>
      <c r="D20" s="60"/>
      <c r="E20" s="60"/>
      <c r="F20" s="60"/>
      <c r="G20" s="60"/>
      <c r="H20" s="60"/>
      <c r="I20" s="117"/>
    </row>
    <row r="21" spans="1:9" ht="15.75">
      <c r="A21" s="368" t="s">
        <v>627</v>
      </c>
      <c r="B21" s="368"/>
      <c r="C21" s="368"/>
      <c r="D21" s="368"/>
      <c r="E21" s="368"/>
      <c r="F21" s="368"/>
      <c r="G21" s="368"/>
      <c r="H21" s="368"/>
      <c r="I21" s="117"/>
    </row>
    <row r="22" spans="1:9" ht="15.75">
      <c r="A22" s="281"/>
      <c r="B22" s="358"/>
      <c r="C22" s="358"/>
      <c r="D22" s="358"/>
      <c r="E22" s="282"/>
      <c r="F22" s="282"/>
      <c r="G22" s="282"/>
      <c r="H22" s="282"/>
      <c r="I22" s="117"/>
    </row>
    <row r="23" spans="1:9" ht="15">
      <c r="A23" s="282" t="s">
        <v>326</v>
      </c>
      <c r="B23" s="357" t="s">
        <v>372</v>
      </c>
      <c r="C23" s="357"/>
      <c r="D23" s="357"/>
      <c r="E23" s="282"/>
      <c r="F23" s="287">
        <v>11124000</v>
      </c>
      <c r="G23" s="287">
        <v>11124000</v>
      </c>
      <c r="H23" s="287">
        <v>12020000</v>
      </c>
      <c r="I23" s="117"/>
    </row>
    <row r="24" spans="1:9" ht="15">
      <c r="A24" s="282"/>
      <c r="B24" s="357" t="s">
        <v>210</v>
      </c>
      <c r="C24" s="357"/>
      <c r="D24" s="357"/>
      <c r="E24" s="282"/>
      <c r="F24" s="287"/>
      <c r="G24" s="287"/>
      <c r="H24" s="287"/>
      <c r="I24" s="117"/>
    </row>
    <row r="25" spans="1:9" ht="15">
      <c r="A25" s="282" t="s">
        <v>373</v>
      </c>
      <c r="B25" s="357" t="s">
        <v>521</v>
      </c>
      <c r="C25" s="357"/>
      <c r="D25" s="357"/>
      <c r="E25" s="282"/>
      <c r="F25" s="287">
        <v>100000</v>
      </c>
      <c r="G25" s="287">
        <v>54000</v>
      </c>
      <c r="H25" s="287">
        <v>100000</v>
      </c>
      <c r="I25" s="117"/>
    </row>
    <row r="26" spans="1:9" ht="15">
      <c r="A26" s="282" t="s">
        <v>319</v>
      </c>
      <c r="B26" s="357" t="s">
        <v>222</v>
      </c>
      <c r="C26" s="357"/>
      <c r="D26" s="357"/>
      <c r="E26" s="282"/>
      <c r="F26" s="287">
        <v>3031000</v>
      </c>
      <c r="G26" s="287">
        <v>3030000</v>
      </c>
      <c r="H26" s="287">
        <v>3724000</v>
      </c>
      <c r="I26" s="117"/>
    </row>
    <row r="27" spans="1:9" ht="15">
      <c r="A27" s="282" t="s">
        <v>328</v>
      </c>
      <c r="B27" s="357" t="s">
        <v>452</v>
      </c>
      <c r="C27" s="357"/>
      <c r="D27" s="357"/>
      <c r="E27" s="282"/>
      <c r="F27" s="287">
        <v>100000</v>
      </c>
      <c r="G27" s="287">
        <v>304000</v>
      </c>
      <c r="H27" s="287">
        <v>100000</v>
      </c>
      <c r="I27" s="117"/>
    </row>
    <row r="28" spans="1:9" ht="15">
      <c r="A28" s="282" t="s">
        <v>330</v>
      </c>
      <c r="B28" s="357" t="s">
        <v>453</v>
      </c>
      <c r="C28" s="357"/>
      <c r="D28" s="357"/>
      <c r="E28" s="282"/>
      <c r="F28" s="287"/>
      <c r="G28" s="287"/>
      <c r="H28" s="287"/>
      <c r="I28" s="117"/>
    </row>
    <row r="29" spans="1:9" ht="15">
      <c r="A29" s="282"/>
      <c r="B29" s="357" t="s">
        <v>649</v>
      </c>
      <c r="C29" s="357"/>
      <c r="D29" s="357"/>
      <c r="E29" s="282"/>
      <c r="F29" s="287">
        <v>12000000</v>
      </c>
      <c r="G29" s="287">
        <v>7696000</v>
      </c>
      <c r="H29" s="287">
        <v>10000000</v>
      </c>
      <c r="I29" s="117"/>
    </row>
    <row r="30" spans="1:9" ht="15">
      <c r="A30" s="282"/>
      <c r="B30" s="357" t="s">
        <v>265</v>
      </c>
      <c r="C30" s="357"/>
      <c r="D30" s="357"/>
      <c r="E30" s="282"/>
      <c r="F30" s="287">
        <v>1000000</v>
      </c>
      <c r="G30" s="287">
        <v>1171000</v>
      </c>
      <c r="H30" s="287">
        <v>1000000</v>
      </c>
      <c r="I30" s="117"/>
    </row>
    <row r="31" spans="1:9" ht="15">
      <c r="A31" s="282"/>
      <c r="B31" s="357" t="s">
        <v>454</v>
      </c>
      <c r="C31" s="357"/>
      <c r="D31" s="357"/>
      <c r="E31" s="282"/>
      <c r="F31" s="287"/>
      <c r="G31" s="287"/>
      <c r="H31" s="287">
        <v>250000</v>
      </c>
      <c r="I31" s="117"/>
    </row>
    <row r="32" spans="1:9" ht="15">
      <c r="A32" s="282"/>
      <c r="B32" s="357" t="s">
        <v>224</v>
      </c>
      <c r="C32" s="357"/>
      <c r="D32" s="357"/>
      <c r="E32" s="282"/>
      <c r="F32" s="287"/>
      <c r="G32" s="287"/>
      <c r="H32" s="287"/>
      <c r="I32" s="117"/>
    </row>
    <row r="33" spans="1:9" ht="15">
      <c r="A33" s="282" t="s">
        <v>331</v>
      </c>
      <c r="B33" s="357" t="s">
        <v>455</v>
      </c>
      <c r="C33" s="357"/>
      <c r="D33" s="357"/>
      <c r="E33" s="282"/>
      <c r="F33" s="287">
        <v>200000</v>
      </c>
      <c r="G33" s="287">
        <v>178000</v>
      </c>
      <c r="H33" s="287">
        <v>200000</v>
      </c>
      <c r="I33" s="117"/>
    </row>
    <row r="34" spans="1:9" ht="15">
      <c r="A34" s="282" t="s">
        <v>333</v>
      </c>
      <c r="B34" s="357" t="s">
        <v>334</v>
      </c>
      <c r="C34" s="357"/>
      <c r="D34" s="357"/>
      <c r="E34" s="282"/>
      <c r="F34" s="287"/>
      <c r="G34" s="287"/>
      <c r="H34" s="287"/>
      <c r="I34" s="117"/>
    </row>
    <row r="35" spans="1:9" ht="15">
      <c r="A35" s="282"/>
      <c r="B35" s="357" t="s">
        <v>219</v>
      </c>
      <c r="C35" s="357"/>
      <c r="D35" s="357"/>
      <c r="E35" s="282"/>
      <c r="F35" s="287">
        <v>800000</v>
      </c>
      <c r="G35" s="287"/>
      <c r="H35" s="287">
        <v>800000</v>
      </c>
      <c r="I35" s="117"/>
    </row>
    <row r="36" spans="1:9" ht="15">
      <c r="A36" s="282"/>
      <c r="B36" s="357" t="s">
        <v>214</v>
      </c>
      <c r="C36" s="357"/>
      <c r="D36" s="357"/>
      <c r="E36" s="282"/>
      <c r="F36" s="287">
        <v>1100000</v>
      </c>
      <c r="G36" s="287">
        <v>661000</v>
      </c>
      <c r="H36" s="287">
        <v>1100000</v>
      </c>
      <c r="I36" s="117"/>
    </row>
    <row r="37" spans="1:9" ht="15">
      <c r="A37" s="282"/>
      <c r="B37" s="357" t="s">
        <v>215</v>
      </c>
      <c r="C37" s="357"/>
      <c r="D37" s="357"/>
      <c r="E37" s="282"/>
      <c r="F37" s="287">
        <v>800000</v>
      </c>
      <c r="G37" s="287">
        <v>1338000</v>
      </c>
      <c r="H37" s="287">
        <v>800000</v>
      </c>
      <c r="I37" s="117"/>
    </row>
    <row r="38" spans="1:9" ht="15">
      <c r="A38" s="282" t="s">
        <v>335</v>
      </c>
      <c r="B38" s="357" t="s">
        <v>239</v>
      </c>
      <c r="C38" s="357"/>
      <c r="D38" s="357"/>
      <c r="E38" s="282"/>
      <c r="F38" s="287">
        <v>250000</v>
      </c>
      <c r="G38" s="287">
        <v>633000</v>
      </c>
      <c r="H38" s="287"/>
      <c r="I38" s="117"/>
    </row>
    <row r="39" spans="1:9" ht="15">
      <c r="A39" s="282" t="s">
        <v>320</v>
      </c>
      <c r="B39" s="357" t="s">
        <v>456</v>
      </c>
      <c r="C39" s="357"/>
      <c r="D39" s="357"/>
      <c r="E39" s="282"/>
      <c r="F39" s="287">
        <v>300000</v>
      </c>
      <c r="G39" s="287">
        <v>377000</v>
      </c>
      <c r="H39" s="287">
        <v>300000</v>
      </c>
      <c r="I39" s="117"/>
    </row>
    <row r="40" spans="1:9" ht="15">
      <c r="A40" s="282" t="s">
        <v>343</v>
      </c>
      <c r="B40" s="357" t="s">
        <v>386</v>
      </c>
      <c r="C40" s="357"/>
      <c r="D40" s="357"/>
      <c r="E40" s="282"/>
      <c r="F40" s="287">
        <v>100000</v>
      </c>
      <c r="G40" s="287">
        <v>15000</v>
      </c>
      <c r="H40" s="287">
        <v>100000</v>
      </c>
      <c r="I40" s="117"/>
    </row>
    <row r="41" spans="1:9" ht="15">
      <c r="A41" s="282" t="s">
        <v>336</v>
      </c>
      <c r="B41" s="357" t="s">
        <v>650</v>
      </c>
      <c r="C41" s="357"/>
      <c r="D41" s="357"/>
      <c r="E41" s="282"/>
      <c r="F41" s="287">
        <v>4528000</v>
      </c>
      <c r="G41" s="287">
        <v>2952000</v>
      </c>
      <c r="H41" s="287">
        <v>3513000</v>
      </c>
      <c r="I41" s="117"/>
    </row>
    <row r="42" spans="1:9" ht="15.75">
      <c r="A42" s="281" t="s">
        <v>339</v>
      </c>
      <c r="B42" s="389" t="s">
        <v>83</v>
      </c>
      <c r="C42" s="390"/>
      <c r="D42" s="391"/>
      <c r="E42" s="282"/>
      <c r="F42" s="316">
        <f>SUM(F27:F41)</f>
        <v>21178000</v>
      </c>
      <c r="G42" s="316">
        <f>SUM(G27:G41)</f>
        <v>15325000</v>
      </c>
      <c r="H42" s="316">
        <f>SUM(H27:H41)</f>
        <v>18163000</v>
      </c>
      <c r="I42" s="117"/>
    </row>
    <row r="43" spans="1:9" ht="15.75">
      <c r="A43" s="282" t="s">
        <v>337</v>
      </c>
      <c r="B43" s="360" t="s">
        <v>647</v>
      </c>
      <c r="C43" s="354"/>
      <c r="D43" s="355"/>
      <c r="E43" s="282"/>
      <c r="F43" s="316"/>
      <c r="G43" s="316"/>
      <c r="H43" s="287">
        <v>200000</v>
      </c>
      <c r="I43" s="117"/>
    </row>
    <row r="44" spans="1:9" ht="15">
      <c r="A44" s="282" t="s">
        <v>643</v>
      </c>
      <c r="B44" s="357" t="s">
        <v>646</v>
      </c>
      <c r="C44" s="357"/>
      <c r="D44" s="357"/>
      <c r="E44" s="282"/>
      <c r="F44" s="287">
        <v>2100000</v>
      </c>
      <c r="G44" s="287">
        <v>1645000</v>
      </c>
      <c r="H44" s="287">
        <v>300000</v>
      </c>
      <c r="I44" s="117"/>
    </row>
    <row r="45" spans="1:9" ht="15">
      <c r="A45" s="282" t="s">
        <v>323</v>
      </c>
      <c r="B45" s="357" t="s">
        <v>457</v>
      </c>
      <c r="C45" s="357"/>
      <c r="D45" s="357"/>
      <c r="E45" s="282"/>
      <c r="F45" s="287">
        <v>567000</v>
      </c>
      <c r="G45" s="287">
        <v>444000</v>
      </c>
      <c r="H45" s="287">
        <v>135000</v>
      </c>
      <c r="I45" s="117"/>
    </row>
    <row r="46" spans="1:9" ht="15.75">
      <c r="A46" s="281" t="s">
        <v>644</v>
      </c>
      <c r="B46" s="358" t="s">
        <v>645</v>
      </c>
      <c r="C46" s="358"/>
      <c r="D46" s="358"/>
      <c r="E46" s="282"/>
      <c r="F46" s="316">
        <f>SUM(F43:F45)</f>
        <v>2667000</v>
      </c>
      <c r="G46" s="316">
        <f>SUM(G43:G45)</f>
        <v>2089000</v>
      </c>
      <c r="H46" s="316">
        <f>SUM(H43:H45)</f>
        <v>635000</v>
      </c>
      <c r="I46" s="117"/>
    </row>
    <row r="47" spans="1:9" ht="15.75">
      <c r="A47" s="370" t="s">
        <v>208</v>
      </c>
      <c r="B47" s="357"/>
      <c r="C47" s="357"/>
      <c r="D47" s="357"/>
      <c r="E47" s="285"/>
      <c r="F47" s="286">
        <f>F23+F25+F26+F42+F46</f>
        <v>38100000</v>
      </c>
      <c r="G47" s="286">
        <f>G23+G25+G26+G42+G46</f>
        <v>31622000</v>
      </c>
      <c r="H47" s="286">
        <f>H23+H25+H26+H42+H46</f>
        <v>34642000</v>
      </c>
      <c r="I47" s="117"/>
    </row>
    <row r="48" ht="12.75">
      <c r="I48" s="117"/>
    </row>
    <row r="49" spans="1:9" ht="15">
      <c r="A49" s="60"/>
      <c r="B49" s="60"/>
      <c r="C49" s="60"/>
      <c r="D49" s="60"/>
      <c r="E49" s="60"/>
      <c r="F49" s="62"/>
      <c r="G49" s="62"/>
      <c r="H49" s="62"/>
      <c r="I49" s="117"/>
    </row>
    <row r="50" spans="1:9" ht="15.75">
      <c r="A50" s="393"/>
      <c r="B50" s="393"/>
      <c r="C50" s="393"/>
      <c r="D50" s="393"/>
      <c r="E50" s="393"/>
      <c r="F50" s="393"/>
      <c r="G50" s="393"/>
      <c r="H50" s="393"/>
      <c r="I50" s="117"/>
    </row>
    <row r="51" spans="1:9" ht="15.75">
      <c r="A51" s="368" t="s">
        <v>628</v>
      </c>
      <c r="B51" s="368"/>
      <c r="C51" s="368"/>
      <c r="D51" s="368"/>
      <c r="E51" s="368"/>
      <c r="F51" s="368"/>
      <c r="G51" s="368"/>
      <c r="H51" s="368"/>
      <c r="I51" s="117"/>
    </row>
    <row r="52" spans="1:9" ht="15">
      <c r="A52" s="282" t="s">
        <v>328</v>
      </c>
      <c r="B52" s="360" t="s">
        <v>458</v>
      </c>
      <c r="C52" s="354"/>
      <c r="D52" s="355"/>
      <c r="E52" s="282"/>
      <c r="F52" s="287"/>
      <c r="G52" s="287"/>
      <c r="H52" s="287"/>
      <c r="I52" s="117"/>
    </row>
    <row r="53" spans="1:9" ht="15">
      <c r="A53" s="282" t="s">
        <v>330</v>
      </c>
      <c r="B53" s="360" t="s">
        <v>453</v>
      </c>
      <c r="C53" s="354"/>
      <c r="D53" s="355"/>
      <c r="E53" s="282"/>
      <c r="F53" s="282"/>
      <c r="G53" s="282"/>
      <c r="H53" s="287"/>
      <c r="I53" s="117"/>
    </row>
    <row r="54" spans="1:9" ht="15">
      <c r="A54" s="282"/>
      <c r="B54" s="360" t="s">
        <v>212</v>
      </c>
      <c r="C54" s="354"/>
      <c r="D54" s="355"/>
      <c r="E54" s="282"/>
      <c r="F54" s="287">
        <v>6000000</v>
      </c>
      <c r="G54" s="287">
        <v>12422000</v>
      </c>
      <c r="H54" s="287">
        <v>10000000</v>
      </c>
      <c r="I54" s="117"/>
    </row>
    <row r="55" spans="1:9" ht="15">
      <c r="A55" s="282"/>
      <c r="B55" s="360" t="s">
        <v>459</v>
      </c>
      <c r="C55" s="354"/>
      <c r="D55" s="355"/>
      <c r="E55" s="282"/>
      <c r="F55" s="287">
        <v>500000</v>
      </c>
      <c r="G55" s="287">
        <v>180000</v>
      </c>
      <c r="H55" s="287">
        <v>500000</v>
      </c>
      <c r="I55" s="117"/>
    </row>
    <row r="56" spans="1:9" ht="15">
      <c r="A56" s="282"/>
      <c r="B56" s="360" t="s">
        <v>454</v>
      </c>
      <c r="C56" s="354"/>
      <c r="D56" s="355"/>
      <c r="E56" s="282"/>
      <c r="F56" s="287">
        <v>250000</v>
      </c>
      <c r="G56" s="287"/>
      <c r="H56" s="287"/>
      <c r="I56" s="117"/>
    </row>
    <row r="57" spans="1:9" ht="15">
      <c r="A57" s="282"/>
      <c r="B57" s="360" t="s">
        <v>224</v>
      </c>
      <c r="C57" s="354"/>
      <c r="D57" s="355"/>
      <c r="E57" s="282"/>
      <c r="F57" s="287">
        <v>300000</v>
      </c>
      <c r="G57" s="287">
        <v>203000</v>
      </c>
      <c r="H57" s="287">
        <v>360000</v>
      </c>
      <c r="I57" s="117"/>
    </row>
    <row r="58" spans="1:9" ht="15">
      <c r="A58" s="282" t="s">
        <v>331</v>
      </c>
      <c r="B58" s="360" t="s">
        <v>356</v>
      </c>
      <c r="C58" s="354"/>
      <c r="D58" s="355"/>
      <c r="E58" s="282"/>
      <c r="F58" s="287"/>
      <c r="G58" s="287"/>
      <c r="H58" s="287"/>
      <c r="I58" s="117"/>
    </row>
    <row r="59" spans="1:9" ht="15">
      <c r="A59" s="282" t="s">
        <v>333</v>
      </c>
      <c r="B59" s="360" t="s">
        <v>334</v>
      </c>
      <c r="C59" s="354"/>
      <c r="D59" s="355"/>
      <c r="E59" s="282"/>
      <c r="F59" s="287"/>
      <c r="G59" s="287"/>
      <c r="H59" s="287"/>
      <c r="I59" s="117"/>
    </row>
    <row r="60" spans="1:9" ht="15">
      <c r="A60" s="282"/>
      <c r="B60" s="360" t="s">
        <v>219</v>
      </c>
      <c r="C60" s="354"/>
      <c r="D60" s="355"/>
      <c r="E60" s="282"/>
      <c r="F60" s="287">
        <v>400000</v>
      </c>
      <c r="G60" s="287"/>
      <c r="H60" s="287">
        <v>400000</v>
      </c>
      <c r="I60" s="117"/>
    </row>
    <row r="61" spans="1:9" ht="15">
      <c r="A61" s="282"/>
      <c r="B61" s="360" t="s">
        <v>214</v>
      </c>
      <c r="C61" s="354"/>
      <c r="D61" s="355"/>
      <c r="E61" s="282"/>
      <c r="F61" s="287">
        <v>550000</v>
      </c>
      <c r="G61" s="287"/>
      <c r="H61" s="287">
        <v>550000</v>
      </c>
      <c r="I61" s="117"/>
    </row>
    <row r="62" spans="1:9" ht="15">
      <c r="A62" s="282"/>
      <c r="B62" s="360" t="s">
        <v>216</v>
      </c>
      <c r="C62" s="354"/>
      <c r="D62" s="355"/>
      <c r="E62" s="282"/>
      <c r="F62" s="287">
        <v>400000</v>
      </c>
      <c r="G62" s="287"/>
      <c r="H62" s="287">
        <v>400000</v>
      </c>
      <c r="I62" s="117"/>
    </row>
    <row r="63" spans="1:9" ht="15">
      <c r="A63" s="282" t="s">
        <v>335</v>
      </c>
      <c r="B63" s="360" t="s">
        <v>239</v>
      </c>
      <c r="C63" s="354"/>
      <c r="D63" s="355"/>
      <c r="E63" s="282"/>
      <c r="F63" s="287">
        <v>250000</v>
      </c>
      <c r="G63" s="287"/>
      <c r="H63" s="287">
        <v>300000</v>
      </c>
      <c r="I63" s="117"/>
    </row>
    <row r="64" spans="1:9" ht="15">
      <c r="A64" s="282" t="s">
        <v>336</v>
      </c>
      <c r="B64" s="360" t="s">
        <v>325</v>
      </c>
      <c r="C64" s="354"/>
      <c r="D64" s="355"/>
      <c r="E64" s="282"/>
      <c r="F64" s="287">
        <v>2322000</v>
      </c>
      <c r="G64" s="287">
        <v>3044000</v>
      </c>
      <c r="H64" s="287">
        <v>3020000</v>
      </c>
      <c r="I64" s="117"/>
    </row>
    <row r="65" spans="1:9" ht="13.5" customHeight="1">
      <c r="A65" s="282" t="s">
        <v>460</v>
      </c>
      <c r="B65" s="360" t="s">
        <v>449</v>
      </c>
      <c r="C65" s="354"/>
      <c r="D65" s="355"/>
      <c r="E65" s="282"/>
      <c r="F65" s="287">
        <v>200000</v>
      </c>
      <c r="G65" s="287">
        <v>8000</v>
      </c>
      <c r="H65" s="287">
        <v>200000</v>
      </c>
      <c r="I65" s="117"/>
    </row>
    <row r="66" spans="1:9" ht="12.75" customHeight="1">
      <c r="A66" s="353" t="s">
        <v>209</v>
      </c>
      <c r="B66" s="354"/>
      <c r="C66" s="354"/>
      <c r="D66" s="355"/>
      <c r="E66" s="285"/>
      <c r="F66" s="286">
        <f>SUM(F52:F65)</f>
        <v>11172000</v>
      </c>
      <c r="G66" s="286">
        <f>SUM(G54:G65)</f>
        <v>15857000</v>
      </c>
      <c r="H66" s="286">
        <f>SUM(H52:H65)</f>
        <v>15730000</v>
      </c>
      <c r="I66" s="117"/>
    </row>
    <row r="67" spans="1:9" ht="12.75" customHeight="1">
      <c r="A67" s="364"/>
      <c r="B67" s="365"/>
      <c r="C67" s="365"/>
      <c r="D67" s="365"/>
      <c r="E67" s="288"/>
      <c r="F67" s="317"/>
      <c r="G67" s="317"/>
      <c r="H67" s="318"/>
      <c r="I67" s="117"/>
    </row>
    <row r="68" spans="1:9" ht="12.75" customHeight="1">
      <c r="A68" s="366"/>
      <c r="B68" s="367"/>
      <c r="C68" s="367"/>
      <c r="D68" s="367"/>
      <c r="E68" s="289"/>
      <c r="F68" s="319"/>
      <c r="G68" s="319"/>
      <c r="H68" s="320"/>
      <c r="I68" s="117"/>
    </row>
    <row r="69" spans="1:9" ht="12.75" customHeight="1">
      <c r="A69" s="353" t="s">
        <v>529</v>
      </c>
      <c r="B69" s="354"/>
      <c r="C69" s="354"/>
      <c r="D69" s="355"/>
      <c r="E69" s="285"/>
      <c r="F69" s="286">
        <f>F47+F66</f>
        <v>49272000</v>
      </c>
      <c r="G69" s="286">
        <f>G47+G66</f>
        <v>47479000</v>
      </c>
      <c r="H69" s="286">
        <f>H47+H66</f>
        <v>50372000</v>
      </c>
      <c r="I69" s="117"/>
    </row>
    <row r="70" spans="1:9" ht="15.75" customHeight="1">
      <c r="A70" s="22"/>
      <c r="B70" s="60"/>
      <c r="C70" s="60"/>
      <c r="D70" s="60"/>
      <c r="E70" s="60"/>
      <c r="F70" s="60"/>
      <c r="G70" s="60"/>
      <c r="H70" s="61"/>
      <c r="I70" s="61"/>
    </row>
    <row r="71" spans="1:9" ht="15.75" customHeight="1">
      <c r="A71" s="60"/>
      <c r="B71" s="60"/>
      <c r="C71" s="60"/>
      <c r="D71" s="60"/>
      <c r="E71" s="60"/>
      <c r="F71" s="60"/>
      <c r="G71" s="60"/>
      <c r="H71" s="60"/>
      <c r="I71" s="61"/>
    </row>
    <row r="72" spans="1:9" ht="15.75" customHeight="1">
      <c r="A72" s="368" t="s">
        <v>398</v>
      </c>
      <c r="B72" s="368"/>
      <c r="C72" s="368"/>
      <c r="D72" s="368"/>
      <c r="E72" s="368"/>
      <c r="F72" s="368"/>
      <c r="G72" s="368"/>
      <c r="H72" s="368"/>
      <c r="I72" s="61"/>
    </row>
    <row r="73" spans="1:9" ht="15.75" customHeight="1">
      <c r="A73" s="298"/>
      <c r="B73" s="357"/>
      <c r="C73" s="357"/>
      <c r="D73" s="357"/>
      <c r="E73" s="282"/>
      <c r="F73" s="282"/>
      <c r="G73" s="282"/>
      <c r="H73" s="282"/>
      <c r="I73" s="61"/>
    </row>
    <row r="74" spans="1:9" ht="15.75" customHeight="1">
      <c r="A74" s="282"/>
      <c r="B74" s="360"/>
      <c r="C74" s="354"/>
      <c r="D74" s="355"/>
      <c r="E74" s="282"/>
      <c r="F74" s="282"/>
      <c r="G74" s="282"/>
      <c r="H74" s="282"/>
      <c r="I74" s="61"/>
    </row>
    <row r="75" spans="1:9" ht="15.75" customHeight="1">
      <c r="A75" s="282" t="s">
        <v>333</v>
      </c>
      <c r="B75" s="360" t="s">
        <v>334</v>
      </c>
      <c r="C75" s="354"/>
      <c r="D75" s="355"/>
      <c r="E75" s="282"/>
      <c r="F75" s="287">
        <v>5800000</v>
      </c>
      <c r="G75" s="287">
        <v>3994000</v>
      </c>
      <c r="H75" s="287">
        <v>4500000</v>
      </c>
      <c r="I75" s="61"/>
    </row>
    <row r="76" spans="1:9" ht="15.75" customHeight="1">
      <c r="A76" s="282" t="s">
        <v>336</v>
      </c>
      <c r="B76" s="360" t="s">
        <v>325</v>
      </c>
      <c r="C76" s="354"/>
      <c r="D76" s="355"/>
      <c r="E76" s="282"/>
      <c r="F76" s="287">
        <v>1566000</v>
      </c>
      <c r="G76" s="287">
        <v>1030000</v>
      </c>
      <c r="H76" s="287">
        <v>1215000</v>
      </c>
      <c r="I76" s="61"/>
    </row>
    <row r="77" spans="1:9" ht="15.75" customHeight="1">
      <c r="A77" s="394" t="s">
        <v>208</v>
      </c>
      <c r="B77" s="357"/>
      <c r="C77" s="357"/>
      <c r="D77" s="357"/>
      <c r="E77" s="280"/>
      <c r="F77" s="315">
        <f>SUM(F75:F76)</f>
        <v>7366000</v>
      </c>
      <c r="G77" s="315">
        <f>SUM(G75:G76)</f>
        <v>5024000</v>
      </c>
      <c r="H77" s="315">
        <f>SUM(H75:H76)</f>
        <v>5715000</v>
      </c>
      <c r="I77" s="61"/>
    </row>
    <row r="78" spans="1:9" ht="15">
      <c r="A78" s="60"/>
      <c r="B78" s="60"/>
      <c r="C78" s="60"/>
      <c r="D78" s="60"/>
      <c r="E78" s="60"/>
      <c r="F78" s="60"/>
      <c r="G78" s="60"/>
      <c r="H78" s="60"/>
      <c r="I78" s="61"/>
    </row>
    <row r="79" spans="1:9" ht="15">
      <c r="A79" s="60"/>
      <c r="B79" s="60"/>
      <c r="C79" s="60"/>
      <c r="D79" s="60"/>
      <c r="E79" s="60"/>
      <c r="F79" s="60"/>
      <c r="G79" s="60"/>
      <c r="H79" s="60"/>
      <c r="I79" s="61"/>
    </row>
    <row r="80" spans="1:9" ht="15.75">
      <c r="A80" s="381" t="s">
        <v>400</v>
      </c>
      <c r="B80" s="381"/>
      <c r="C80" s="381"/>
      <c r="D80" s="381"/>
      <c r="E80" s="381"/>
      <c r="F80" s="381"/>
      <c r="G80" s="381"/>
      <c r="H80" s="381"/>
      <c r="I80" s="61"/>
    </row>
    <row r="81" spans="1:9" ht="15">
      <c r="A81" s="282"/>
      <c r="B81" s="357"/>
      <c r="C81" s="357"/>
      <c r="D81" s="357"/>
      <c r="E81" s="282"/>
      <c r="F81" s="282"/>
      <c r="G81" s="282"/>
      <c r="H81" s="282"/>
      <c r="I81" s="61"/>
    </row>
    <row r="82" spans="1:9" ht="15.75">
      <c r="A82" s="281" t="s">
        <v>317</v>
      </c>
      <c r="B82" s="358" t="s">
        <v>341</v>
      </c>
      <c r="C82" s="358"/>
      <c r="D82" s="358"/>
      <c r="E82" s="281"/>
      <c r="F82" s="316">
        <v>540000</v>
      </c>
      <c r="G82" s="316">
        <v>540000</v>
      </c>
      <c r="H82" s="316">
        <v>960000</v>
      </c>
      <c r="I82" s="61"/>
    </row>
    <row r="83" spans="1:9" ht="15.75">
      <c r="A83" s="281" t="s">
        <v>319</v>
      </c>
      <c r="B83" s="358" t="s">
        <v>218</v>
      </c>
      <c r="C83" s="358"/>
      <c r="D83" s="358"/>
      <c r="E83" s="281"/>
      <c r="F83" s="316">
        <v>146000</v>
      </c>
      <c r="G83" s="316">
        <v>146000</v>
      </c>
      <c r="H83" s="316">
        <v>259000</v>
      </c>
      <c r="I83" s="61"/>
    </row>
    <row r="84" spans="1:9" ht="15">
      <c r="A84" s="282" t="s">
        <v>333</v>
      </c>
      <c r="B84" s="357" t="s">
        <v>334</v>
      </c>
      <c r="C84" s="357"/>
      <c r="D84" s="357"/>
      <c r="E84" s="282"/>
      <c r="F84" s="321"/>
      <c r="G84" s="287"/>
      <c r="H84" s="287"/>
      <c r="I84" s="61"/>
    </row>
    <row r="85" spans="1:9" ht="15">
      <c r="A85" s="282"/>
      <c r="B85" s="357" t="s">
        <v>219</v>
      </c>
      <c r="C85" s="357"/>
      <c r="D85" s="357"/>
      <c r="E85" s="282"/>
      <c r="F85" s="287">
        <v>300000</v>
      </c>
      <c r="G85" s="287">
        <v>236000</v>
      </c>
      <c r="H85" s="287">
        <v>260000</v>
      </c>
      <c r="I85" s="61"/>
    </row>
    <row r="86" spans="1:9" ht="15">
      <c r="A86" s="282"/>
      <c r="B86" s="357" t="s">
        <v>214</v>
      </c>
      <c r="C86" s="357"/>
      <c r="D86" s="357"/>
      <c r="E86" s="282"/>
      <c r="F86" s="287">
        <v>100000</v>
      </c>
      <c r="G86" s="287">
        <v>74000</v>
      </c>
      <c r="H86" s="287">
        <v>100000</v>
      </c>
      <c r="I86" s="61"/>
    </row>
    <row r="87" spans="1:9" ht="15">
      <c r="A87" s="282"/>
      <c r="B87" s="357" t="s">
        <v>216</v>
      </c>
      <c r="C87" s="357"/>
      <c r="D87" s="357"/>
      <c r="E87" s="282"/>
      <c r="F87" s="287">
        <v>150000</v>
      </c>
      <c r="G87" s="287">
        <v>77000</v>
      </c>
      <c r="H87" s="287">
        <v>100000</v>
      </c>
      <c r="I87" s="61"/>
    </row>
    <row r="88" spans="1:9" ht="15">
      <c r="A88" s="282" t="s">
        <v>335</v>
      </c>
      <c r="B88" s="357" t="s">
        <v>220</v>
      </c>
      <c r="C88" s="357"/>
      <c r="D88" s="357"/>
      <c r="E88" s="282"/>
      <c r="F88" s="287">
        <v>100000</v>
      </c>
      <c r="G88" s="287">
        <v>392000</v>
      </c>
      <c r="H88" s="287">
        <v>100000</v>
      </c>
      <c r="I88" s="61"/>
    </row>
    <row r="89" spans="1:9" ht="15">
      <c r="A89" s="282" t="s">
        <v>320</v>
      </c>
      <c r="B89" s="357" t="s">
        <v>342</v>
      </c>
      <c r="C89" s="357"/>
      <c r="D89" s="357"/>
      <c r="E89" s="282"/>
      <c r="F89" s="287">
        <v>100000</v>
      </c>
      <c r="G89" s="287">
        <v>453000</v>
      </c>
      <c r="H89" s="287">
        <v>200000</v>
      </c>
      <c r="I89" s="61"/>
    </row>
    <row r="90" spans="1:9" ht="15">
      <c r="A90" s="282" t="s">
        <v>343</v>
      </c>
      <c r="B90" s="357" t="s">
        <v>221</v>
      </c>
      <c r="C90" s="357"/>
      <c r="D90" s="357"/>
      <c r="E90" s="282"/>
      <c r="F90" s="287">
        <v>120000</v>
      </c>
      <c r="G90" s="287">
        <v>102000</v>
      </c>
      <c r="H90" s="287">
        <v>120000</v>
      </c>
      <c r="I90" s="61"/>
    </row>
    <row r="91" spans="1:9" ht="15">
      <c r="A91" s="282" t="s">
        <v>336</v>
      </c>
      <c r="B91" s="357" t="s">
        <v>325</v>
      </c>
      <c r="C91" s="357"/>
      <c r="D91" s="357"/>
      <c r="E91" s="282"/>
      <c r="F91" s="287">
        <v>203000</v>
      </c>
      <c r="G91" s="287">
        <v>258000</v>
      </c>
      <c r="H91" s="287">
        <v>238000</v>
      </c>
      <c r="I91" s="61"/>
    </row>
    <row r="92" spans="1:9" ht="15.75">
      <c r="A92" s="281" t="s">
        <v>339</v>
      </c>
      <c r="B92" s="358" t="s">
        <v>340</v>
      </c>
      <c r="C92" s="358"/>
      <c r="D92" s="358"/>
      <c r="E92" s="281"/>
      <c r="F92" s="322">
        <f>SUM(F85:F91)</f>
        <v>1073000</v>
      </c>
      <c r="G92" s="322">
        <f>SUM(G85:G91)</f>
        <v>1592000</v>
      </c>
      <c r="H92" s="316">
        <f>SUM(H85:H91)</f>
        <v>1118000</v>
      </c>
      <c r="I92" s="61"/>
    </row>
    <row r="93" spans="1:9" ht="15">
      <c r="A93" s="282"/>
      <c r="B93" s="357" t="s">
        <v>673</v>
      </c>
      <c r="C93" s="357"/>
      <c r="D93" s="357"/>
      <c r="E93" s="282"/>
      <c r="F93" s="282"/>
      <c r="G93" s="282"/>
      <c r="H93" s="287">
        <v>353000</v>
      </c>
      <c r="I93" s="61"/>
    </row>
    <row r="94" spans="1:9" ht="15.75">
      <c r="A94" s="378" t="s">
        <v>208</v>
      </c>
      <c r="B94" s="397"/>
      <c r="C94" s="397"/>
      <c r="D94" s="398"/>
      <c r="E94" s="280"/>
      <c r="F94" s="315">
        <f>SUM(F82:F91)</f>
        <v>1759000</v>
      </c>
      <c r="G94" s="315">
        <f>SUM(G82:G91)</f>
        <v>2278000</v>
      </c>
      <c r="H94" s="315">
        <f>SUM(H82+H83+H92+H93)</f>
        <v>2690000</v>
      </c>
      <c r="I94" s="61"/>
    </row>
    <row r="95" spans="1:9" ht="15">
      <c r="A95" s="60"/>
      <c r="B95" s="60"/>
      <c r="C95" s="60"/>
      <c r="D95" s="60"/>
      <c r="E95" s="60"/>
      <c r="F95" s="60"/>
      <c r="G95" s="60"/>
      <c r="H95" s="60"/>
      <c r="I95" s="61"/>
    </row>
    <row r="96" spans="1:9" ht="15">
      <c r="A96" s="60"/>
      <c r="B96" s="60"/>
      <c r="C96" s="60"/>
      <c r="D96" s="60"/>
      <c r="E96" s="60"/>
      <c r="F96" s="60"/>
      <c r="G96" s="60"/>
      <c r="H96" s="60"/>
      <c r="I96" s="61"/>
    </row>
    <row r="97" spans="1:9" ht="15">
      <c r="A97" s="60"/>
      <c r="B97" s="60"/>
      <c r="C97" s="60"/>
      <c r="D97" s="60"/>
      <c r="E97" s="60"/>
      <c r="F97" s="60"/>
      <c r="G97" s="60"/>
      <c r="H97" s="60"/>
      <c r="I97" s="61"/>
    </row>
    <row r="98" spans="1:9" ht="15">
      <c r="A98" s="60"/>
      <c r="B98" s="60"/>
      <c r="C98" s="60"/>
      <c r="D98" s="60"/>
      <c r="E98" s="60"/>
      <c r="F98" s="60"/>
      <c r="G98" s="60"/>
      <c r="H98" s="60"/>
      <c r="I98" s="61"/>
    </row>
    <row r="99" spans="1:9" ht="15.75">
      <c r="A99" s="368" t="s">
        <v>401</v>
      </c>
      <c r="B99" s="368"/>
      <c r="C99" s="368"/>
      <c r="D99" s="368"/>
      <c r="E99" s="368"/>
      <c r="F99" s="368"/>
      <c r="G99" s="368"/>
      <c r="H99" s="368"/>
      <c r="I99" s="61"/>
    </row>
    <row r="100" spans="1:9" ht="15">
      <c r="A100" s="282"/>
      <c r="B100" s="357"/>
      <c r="C100" s="357"/>
      <c r="D100" s="357"/>
      <c r="E100" s="282"/>
      <c r="F100" s="282"/>
      <c r="G100" s="282"/>
      <c r="H100" s="287"/>
      <c r="I100" s="61"/>
    </row>
    <row r="101" spans="1:9" ht="15">
      <c r="A101" s="282"/>
      <c r="B101" s="357" t="s">
        <v>51</v>
      </c>
      <c r="C101" s="357"/>
      <c r="D101" s="357"/>
      <c r="E101" s="282"/>
      <c r="F101" s="282"/>
      <c r="G101" s="282"/>
      <c r="H101" s="287"/>
      <c r="I101" s="61"/>
    </row>
    <row r="102" spans="1:9" ht="15">
      <c r="A102" s="282" t="s">
        <v>760</v>
      </c>
      <c r="B102" s="357" t="s">
        <v>761</v>
      </c>
      <c r="C102" s="357"/>
      <c r="D102" s="357"/>
      <c r="E102" s="282"/>
      <c r="F102" s="287">
        <v>968000</v>
      </c>
      <c r="G102" s="287">
        <v>968000</v>
      </c>
      <c r="H102" s="287">
        <v>2052000</v>
      </c>
      <c r="I102" s="61"/>
    </row>
    <row r="103" spans="1:9" ht="15.75">
      <c r="A103" s="282" t="s">
        <v>317</v>
      </c>
      <c r="B103" s="357" t="s">
        <v>369</v>
      </c>
      <c r="C103" s="357"/>
      <c r="D103" s="357"/>
      <c r="E103" s="282"/>
      <c r="F103" s="287">
        <v>300000</v>
      </c>
      <c r="G103" s="287"/>
      <c r="H103" s="287"/>
      <c r="I103" s="121"/>
    </row>
    <row r="104" spans="1:9" ht="15">
      <c r="A104" s="282" t="s">
        <v>319</v>
      </c>
      <c r="B104" s="357" t="s">
        <v>225</v>
      </c>
      <c r="C104" s="357"/>
      <c r="D104" s="357"/>
      <c r="E104" s="282"/>
      <c r="F104" s="287">
        <v>342000</v>
      </c>
      <c r="G104" s="287">
        <v>261000</v>
      </c>
      <c r="H104" s="287">
        <v>554000</v>
      </c>
      <c r="I104" s="83"/>
    </row>
    <row r="105" spans="1:9" ht="15">
      <c r="A105" s="282"/>
      <c r="B105" s="357"/>
      <c r="C105" s="357"/>
      <c r="D105" s="357"/>
      <c r="E105" s="282"/>
      <c r="F105" s="287"/>
      <c r="G105" s="282"/>
      <c r="H105" s="287"/>
      <c r="I105" s="83"/>
    </row>
    <row r="106" spans="1:9" ht="15">
      <c r="A106" s="282" t="s">
        <v>328</v>
      </c>
      <c r="B106" s="357" t="s">
        <v>329</v>
      </c>
      <c r="C106" s="357"/>
      <c r="D106" s="357"/>
      <c r="E106" s="282"/>
      <c r="F106" s="287"/>
      <c r="G106" s="282"/>
      <c r="H106" s="287"/>
      <c r="I106" s="83"/>
    </row>
    <row r="107" spans="1:9" ht="15">
      <c r="A107" s="282"/>
      <c r="B107" s="357" t="s">
        <v>213</v>
      </c>
      <c r="C107" s="357"/>
      <c r="D107" s="357"/>
      <c r="E107" s="282"/>
      <c r="F107" s="287">
        <v>30000</v>
      </c>
      <c r="G107" s="287">
        <v>24079</v>
      </c>
      <c r="H107" s="287">
        <v>30000</v>
      </c>
      <c r="I107" s="83"/>
    </row>
    <row r="108" spans="1:9" ht="15">
      <c r="A108" s="282"/>
      <c r="B108" s="357" t="s">
        <v>365</v>
      </c>
      <c r="C108" s="357"/>
      <c r="D108" s="357"/>
      <c r="E108" s="282"/>
      <c r="F108" s="287">
        <v>10000</v>
      </c>
      <c r="G108" s="287">
        <v>4572</v>
      </c>
      <c r="H108" s="287">
        <v>10000</v>
      </c>
      <c r="I108" s="83"/>
    </row>
    <row r="109" spans="1:9" ht="15">
      <c r="A109" s="282"/>
      <c r="B109" s="357" t="s">
        <v>651</v>
      </c>
      <c r="C109" s="357"/>
      <c r="D109" s="357"/>
      <c r="E109" s="282"/>
      <c r="F109" s="287">
        <v>100000</v>
      </c>
      <c r="G109" s="287">
        <v>87704</v>
      </c>
      <c r="H109" s="287">
        <v>100000</v>
      </c>
      <c r="I109" s="83"/>
    </row>
    <row r="110" spans="1:9" ht="15">
      <c r="A110" s="323" t="s">
        <v>330</v>
      </c>
      <c r="B110" s="357" t="s">
        <v>366</v>
      </c>
      <c r="C110" s="357"/>
      <c r="D110" s="357"/>
      <c r="E110" s="323"/>
      <c r="F110" s="287">
        <v>30000</v>
      </c>
      <c r="G110" s="324">
        <v>58712</v>
      </c>
      <c r="H110" s="287">
        <v>60000</v>
      </c>
      <c r="I110" s="83"/>
    </row>
    <row r="111" spans="1:9" ht="15">
      <c r="A111" s="282" t="s">
        <v>331</v>
      </c>
      <c r="B111" s="360" t="s">
        <v>367</v>
      </c>
      <c r="C111" s="354"/>
      <c r="D111" s="355"/>
      <c r="E111" s="282"/>
      <c r="F111" s="287">
        <v>100000</v>
      </c>
      <c r="G111" s="287">
        <v>60930</v>
      </c>
      <c r="H111" s="287">
        <v>100000</v>
      </c>
      <c r="I111" s="83"/>
    </row>
    <row r="112" spans="1:9" ht="15">
      <c r="A112" s="325"/>
      <c r="B112" s="354"/>
      <c r="C112" s="354"/>
      <c r="D112" s="354"/>
      <c r="E112" s="326"/>
      <c r="F112" s="326"/>
      <c r="G112" s="326"/>
      <c r="H112" s="327"/>
      <c r="I112" s="83"/>
    </row>
    <row r="113" spans="1:9" ht="15">
      <c r="A113" s="282" t="s">
        <v>332</v>
      </c>
      <c r="B113" s="360" t="s">
        <v>368</v>
      </c>
      <c r="C113" s="354"/>
      <c r="D113" s="355"/>
      <c r="E113" s="282"/>
      <c r="F113" s="287">
        <v>45000</v>
      </c>
      <c r="G113" s="287"/>
      <c r="H113" s="287">
        <v>45000</v>
      </c>
      <c r="I113" s="83"/>
    </row>
    <row r="114" spans="1:9" ht="15">
      <c r="A114" s="282" t="s">
        <v>333</v>
      </c>
      <c r="B114" s="360" t="s">
        <v>334</v>
      </c>
      <c r="C114" s="354"/>
      <c r="D114" s="355"/>
      <c r="E114" s="282"/>
      <c r="F114" s="287"/>
      <c r="G114" s="287"/>
      <c r="H114" s="287"/>
      <c r="I114" s="83"/>
    </row>
    <row r="115" spans="1:10" ht="15">
      <c r="A115" s="282"/>
      <c r="B115" s="360" t="s">
        <v>219</v>
      </c>
      <c r="C115" s="354"/>
      <c r="D115" s="355"/>
      <c r="E115" s="282"/>
      <c r="F115" s="287">
        <v>130000</v>
      </c>
      <c r="G115" s="287">
        <v>125265</v>
      </c>
      <c r="H115" s="287">
        <v>140000</v>
      </c>
      <c r="J115" s="115"/>
    </row>
    <row r="116" spans="1:10" ht="15">
      <c r="A116" s="282"/>
      <c r="B116" s="360" t="s">
        <v>214</v>
      </c>
      <c r="C116" s="354"/>
      <c r="D116" s="355"/>
      <c r="E116" s="282"/>
      <c r="F116" s="287">
        <v>30000</v>
      </c>
      <c r="G116" s="287">
        <v>34366</v>
      </c>
      <c r="H116" s="287">
        <v>40000</v>
      </c>
      <c r="J116" s="115"/>
    </row>
    <row r="117" spans="1:9" ht="15">
      <c r="A117" s="282"/>
      <c r="B117" s="360" t="s">
        <v>216</v>
      </c>
      <c r="C117" s="354"/>
      <c r="D117" s="355"/>
      <c r="E117" s="282"/>
      <c r="F117" s="287">
        <v>60000</v>
      </c>
      <c r="G117" s="287">
        <v>30422</v>
      </c>
      <c r="H117" s="287">
        <v>50000</v>
      </c>
      <c r="I117" s="26"/>
    </row>
    <row r="118" spans="1:9" ht="15">
      <c r="A118" s="328" t="s">
        <v>335</v>
      </c>
      <c r="B118" s="356" t="s">
        <v>652</v>
      </c>
      <c r="C118" s="376"/>
      <c r="D118" s="377"/>
      <c r="E118" s="328"/>
      <c r="F118" s="287">
        <v>65000</v>
      </c>
      <c r="G118" s="329">
        <v>22791</v>
      </c>
      <c r="H118" s="287">
        <v>100000</v>
      </c>
      <c r="I118" s="61"/>
    </row>
    <row r="119" spans="1:8" ht="15">
      <c r="A119" s="328" t="s">
        <v>375</v>
      </c>
      <c r="B119" s="356" t="s">
        <v>522</v>
      </c>
      <c r="C119" s="376"/>
      <c r="D119" s="377"/>
      <c r="E119" s="328"/>
      <c r="F119" s="287">
        <v>20000</v>
      </c>
      <c r="G119" s="329">
        <v>5000</v>
      </c>
      <c r="H119" s="287">
        <v>20000</v>
      </c>
    </row>
    <row r="120" spans="1:8" ht="15">
      <c r="A120" s="328" t="s">
        <v>320</v>
      </c>
      <c r="B120" s="356" t="s">
        <v>523</v>
      </c>
      <c r="C120" s="376"/>
      <c r="D120" s="377"/>
      <c r="E120" s="328"/>
      <c r="F120" s="287">
        <v>20000</v>
      </c>
      <c r="G120" s="329">
        <v>63752</v>
      </c>
      <c r="H120" s="287">
        <v>40000</v>
      </c>
    </row>
    <row r="121" spans="1:8" ht="15">
      <c r="A121" s="328" t="s">
        <v>336</v>
      </c>
      <c r="B121" s="369" t="s">
        <v>325</v>
      </c>
      <c r="C121" s="369"/>
      <c r="D121" s="369"/>
      <c r="E121" s="282"/>
      <c r="F121" s="287">
        <v>173000</v>
      </c>
      <c r="G121" s="287">
        <v>114297</v>
      </c>
      <c r="H121" s="287">
        <v>199000</v>
      </c>
    </row>
    <row r="122" spans="1:8" ht="15.75">
      <c r="A122" s="283" t="s">
        <v>339</v>
      </c>
      <c r="B122" s="386" t="s">
        <v>642</v>
      </c>
      <c r="C122" s="387"/>
      <c r="D122" s="388"/>
      <c r="E122" s="282"/>
      <c r="F122" s="316">
        <f>SUM(F107:F121)</f>
        <v>813000</v>
      </c>
      <c r="G122" s="316">
        <f>SUM(G107:G121)</f>
        <v>631890</v>
      </c>
      <c r="H122" s="316">
        <f>SUM(H107:H121)</f>
        <v>934000</v>
      </c>
    </row>
    <row r="123" spans="1:8" ht="15.75">
      <c r="A123" s="370" t="s">
        <v>208</v>
      </c>
      <c r="B123" s="370"/>
      <c r="C123" s="370"/>
      <c r="D123" s="370"/>
      <c r="E123" s="330"/>
      <c r="F123" s="286">
        <f>SUM(F102:F121)</f>
        <v>2423000</v>
      </c>
      <c r="G123" s="286">
        <f>SUM(G102:G121)</f>
        <v>1860890</v>
      </c>
      <c r="H123" s="286">
        <f>SUM(H102:H121)</f>
        <v>3540000</v>
      </c>
    </row>
    <row r="124" spans="1:8" ht="15">
      <c r="A124" s="60"/>
      <c r="B124" s="60"/>
      <c r="C124" s="60"/>
      <c r="D124" s="60"/>
      <c r="E124" s="60"/>
      <c r="F124" s="60"/>
      <c r="G124" s="60"/>
      <c r="H124" s="60"/>
    </row>
    <row r="125" spans="1:8" ht="15">
      <c r="A125" s="60"/>
      <c r="B125" s="60"/>
      <c r="C125" s="60"/>
      <c r="D125" s="60"/>
      <c r="E125" s="60"/>
      <c r="F125" s="60"/>
      <c r="G125" s="60"/>
      <c r="H125" s="60"/>
    </row>
    <row r="126" spans="1:8" ht="15.75">
      <c r="A126" s="348"/>
      <c r="B126" s="348"/>
      <c r="C126" s="348"/>
      <c r="D126" s="348"/>
      <c r="E126" s="348"/>
      <c r="F126" s="348"/>
      <c r="G126" s="348"/>
      <c r="H126" s="348"/>
    </row>
    <row r="127" spans="1:8" ht="15">
      <c r="A127" s="60"/>
      <c r="B127" s="60"/>
      <c r="C127" s="60"/>
      <c r="D127" s="60"/>
      <c r="E127" s="60"/>
      <c r="F127" s="60"/>
      <c r="G127" s="60"/>
      <c r="H127" s="61"/>
    </row>
    <row r="128" spans="1:8" ht="15.75">
      <c r="A128" s="368" t="s">
        <v>402</v>
      </c>
      <c r="B128" s="368"/>
      <c r="C128" s="368"/>
      <c r="D128" s="368"/>
      <c r="E128" s="368"/>
      <c r="F128" s="368"/>
      <c r="G128" s="368"/>
      <c r="H128" s="368"/>
    </row>
    <row r="129" spans="1:8" ht="15">
      <c r="A129" s="282"/>
      <c r="B129" s="357"/>
      <c r="C129" s="357"/>
      <c r="D129" s="357"/>
      <c r="E129" s="282"/>
      <c r="F129" s="282"/>
      <c r="G129" s="282"/>
      <c r="H129" s="321"/>
    </row>
    <row r="130" spans="1:8" ht="15">
      <c r="A130" s="282" t="s">
        <v>403</v>
      </c>
      <c r="B130" s="357" t="s">
        <v>251</v>
      </c>
      <c r="C130" s="357"/>
      <c r="D130" s="357"/>
      <c r="E130" s="282"/>
      <c r="F130" s="287">
        <v>1000000</v>
      </c>
      <c r="G130" s="287">
        <v>644000</v>
      </c>
      <c r="H130" s="287">
        <v>1000000</v>
      </c>
    </row>
    <row r="131" spans="1:8" ht="15.75">
      <c r="A131" s="370" t="s">
        <v>209</v>
      </c>
      <c r="B131" s="370"/>
      <c r="C131" s="370"/>
      <c r="D131" s="370"/>
      <c r="E131" s="330"/>
      <c r="F131" s="286">
        <f>SUM(F130)</f>
        <v>1000000</v>
      </c>
      <c r="G131" s="286">
        <f>SUM(G130)</f>
        <v>644000</v>
      </c>
      <c r="H131" s="286">
        <f>SUM(H130)</f>
        <v>1000000</v>
      </c>
    </row>
    <row r="132" spans="1:8" ht="15">
      <c r="A132" s="60"/>
      <c r="B132" s="60"/>
      <c r="C132" s="60"/>
      <c r="D132" s="60"/>
      <c r="E132" s="60"/>
      <c r="F132" s="62"/>
      <c r="G132" s="62"/>
      <c r="H132" s="62"/>
    </row>
    <row r="133" spans="1:8" ht="15">
      <c r="A133" s="60"/>
      <c r="B133" s="60"/>
      <c r="C133" s="60"/>
      <c r="D133" s="60"/>
      <c r="E133" s="60"/>
      <c r="F133" s="60"/>
      <c r="G133" s="60"/>
      <c r="H133" s="60"/>
    </row>
    <row r="134" spans="1:8" ht="15">
      <c r="A134" s="60"/>
      <c r="B134" s="60"/>
      <c r="C134" s="60"/>
      <c r="D134" s="60"/>
      <c r="E134" s="60"/>
      <c r="F134" s="60"/>
      <c r="G134" s="60"/>
      <c r="H134" s="60"/>
    </row>
    <row r="135" spans="1:8" ht="15">
      <c r="A135" s="60"/>
      <c r="B135" s="60"/>
      <c r="C135" s="60"/>
      <c r="D135" s="60"/>
      <c r="E135" s="60"/>
      <c r="F135" s="60"/>
      <c r="G135" s="60"/>
      <c r="H135" s="60"/>
    </row>
    <row r="136" spans="1:8" ht="15">
      <c r="A136" s="60"/>
      <c r="B136" s="60"/>
      <c r="C136" s="60"/>
      <c r="D136" s="60"/>
      <c r="E136" s="60"/>
      <c r="F136" s="60"/>
      <c r="G136" s="60"/>
      <c r="H136" s="60"/>
    </row>
    <row r="137" spans="1:8" ht="15">
      <c r="A137" s="60"/>
      <c r="B137" s="60"/>
      <c r="C137" s="60"/>
      <c r="D137" s="60"/>
      <c r="E137" s="60"/>
      <c r="F137" s="60"/>
      <c r="G137" s="60"/>
      <c r="H137" s="60"/>
    </row>
    <row r="138" spans="1:8" ht="15.75">
      <c r="A138" s="368" t="s">
        <v>404</v>
      </c>
      <c r="B138" s="368"/>
      <c r="C138" s="368"/>
      <c r="D138" s="368"/>
      <c r="E138" s="368"/>
      <c r="F138" s="368"/>
      <c r="G138" s="368"/>
      <c r="H138" s="368"/>
    </row>
    <row r="139" spans="1:8" ht="15">
      <c r="A139" s="282"/>
      <c r="B139" s="357"/>
      <c r="C139" s="357"/>
      <c r="D139" s="357"/>
      <c r="E139" s="282"/>
      <c r="F139" s="282"/>
      <c r="G139" s="282"/>
      <c r="H139" s="282"/>
    </row>
    <row r="140" spans="1:8" ht="15">
      <c r="A140" s="282" t="s">
        <v>405</v>
      </c>
      <c r="B140" s="357" t="s">
        <v>226</v>
      </c>
      <c r="C140" s="357"/>
      <c r="D140" s="357"/>
      <c r="E140" s="282"/>
      <c r="F140" s="287"/>
      <c r="G140" s="287"/>
      <c r="H140" s="287"/>
    </row>
    <row r="141" spans="1:8" ht="15">
      <c r="A141" s="282" t="s">
        <v>405</v>
      </c>
      <c r="B141" s="357" t="s">
        <v>227</v>
      </c>
      <c r="C141" s="357"/>
      <c r="D141" s="357"/>
      <c r="E141" s="282"/>
      <c r="F141" s="287">
        <v>100000</v>
      </c>
      <c r="G141" s="287"/>
      <c r="H141" s="287">
        <v>100000</v>
      </c>
    </row>
    <row r="142" spans="1:8" ht="15">
      <c r="A142" s="282" t="s">
        <v>405</v>
      </c>
      <c r="B142" s="357" t="s">
        <v>406</v>
      </c>
      <c r="C142" s="357"/>
      <c r="D142" s="357"/>
      <c r="E142" s="282"/>
      <c r="F142" s="287"/>
      <c r="G142" s="287"/>
      <c r="H142" s="287"/>
    </row>
    <row r="143" spans="1:9" ht="15">
      <c r="A143" s="282" t="s">
        <v>405</v>
      </c>
      <c r="B143" s="357" t="s">
        <v>190</v>
      </c>
      <c r="C143" s="357"/>
      <c r="D143" s="357"/>
      <c r="E143" s="282"/>
      <c r="F143" s="287"/>
      <c r="G143" s="287"/>
      <c r="H143" s="287"/>
      <c r="I143" s="26"/>
    </row>
    <row r="144" spans="1:9" ht="15.75">
      <c r="A144" s="370" t="s">
        <v>208</v>
      </c>
      <c r="B144" s="370"/>
      <c r="C144" s="370"/>
      <c r="D144" s="370"/>
      <c r="E144" s="330"/>
      <c r="F144" s="286">
        <f>SUM(F140:F143)</f>
        <v>100000</v>
      </c>
      <c r="G144" s="286">
        <f>SUM(G140:G143)</f>
        <v>0</v>
      </c>
      <c r="H144" s="286">
        <f>SUM(H140:H143)</f>
        <v>100000</v>
      </c>
      <c r="I144" s="26"/>
    </row>
    <row r="145" spans="1:9" ht="15">
      <c r="A145" s="60"/>
      <c r="B145" s="60"/>
      <c r="C145" s="60"/>
      <c r="D145" s="60"/>
      <c r="E145" s="60"/>
      <c r="F145" s="60"/>
      <c r="G145" s="60"/>
      <c r="H145" s="60"/>
      <c r="I145" s="26"/>
    </row>
    <row r="146" spans="1:9" ht="15.75">
      <c r="A146" s="368" t="s">
        <v>408</v>
      </c>
      <c r="B146" s="368"/>
      <c r="C146" s="368"/>
      <c r="D146" s="368"/>
      <c r="E146" s="368"/>
      <c r="F146" s="368"/>
      <c r="G146" s="368"/>
      <c r="H146" s="368"/>
      <c r="I146" s="26"/>
    </row>
    <row r="147" spans="1:9" ht="15">
      <c r="A147" s="282"/>
      <c r="B147" s="357"/>
      <c r="C147" s="357"/>
      <c r="D147" s="357"/>
      <c r="E147" s="282"/>
      <c r="F147" s="282"/>
      <c r="G147" s="282"/>
      <c r="H147" s="321"/>
      <c r="I147" s="26"/>
    </row>
    <row r="148" spans="1:9" ht="15">
      <c r="A148" s="328" t="s">
        <v>354</v>
      </c>
      <c r="B148" s="357" t="s">
        <v>228</v>
      </c>
      <c r="C148" s="357"/>
      <c r="D148" s="357"/>
      <c r="E148" s="282"/>
      <c r="F148" s="287">
        <v>9850000</v>
      </c>
      <c r="G148" s="287">
        <v>1690000</v>
      </c>
      <c r="H148" s="287">
        <v>4000000</v>
      </c>
      <c r="I148" s="26"/>
    </row>
    <row r="149" spans="1:9" ht="15">
      <c r="A149" s="328" t="s">
        <v>354</v>
      </c>
      <c r="B149" s="357" t="s">
        <v>409</v>
      </c>
      <c r="C149" s="357"/>
      <c r="D149" s="357"/>
      <c r="E149" s="282"/>
      <c r="F149" s="287">
        <v>1000000</v>
      </c>
      <c r="G149" s="287">
        <v>1538000</v>
      </c>
      <c r="H149" s="287">
        <v>1500000</v>
      </c>
      <c r="I149" s="26"/>
    </row>
    <row r="150" spans="1:9" ht="15">
      <c r="A150" s="328"/>
      <c r="B150" s="357" t="s">
        <v>229</v>
      </c>
      <c r="C150" s="357"/>
      <c r="D150" s="357"/>
      <c r="E150" s="282"/>
      <c r="F150" s="287">
        <v>800000</v>
      </c>
      <c r="G150" s="287">
        <v>194000</v>
      </c>
      <c r="H150" s="287">
        <v>500000</v>
      </c>
      <c r="I150" s="26"/>
    </row>
    <row r="151" spans="1:9" ht="15">
      <c r="A151" s="282"/>
      <c r="B151" s="357"/>
      <c r="C151" s="357"/>
      <c r="D151" s="357"/>
      <c r="E151" s="282"/>
      <c r="F151" s="282"/>
      <c r="G151" s="287"/>
      <c r="H151" s="287"/>
      <c r="I151" s="61"/>
    </row>
    <row r="152" spans="1:9" ht="15.75">
      <c r="A152" s="353" t="s">
        <v>208</v>
      </c>
      <c r="B152" s="371"/>
      <c r="C152" s="371"/>
      <c r="D152" s="372"/>
      <c r="E152" s="330"/>
      <c r="F152" s="286">
        <f>SUM(F148:F150)</f>
        <v>11650000</v>
      </c>
      <c r="G152" s="286">
        <f>SUM(G148:G150)</f>
        <v>3422000</v>
      </c>
      <c r="H152" s="286">
        <f>SUM(H148:H150)</f>
        <v>6000000</v>
      </c>
      <c r="I152" s="61"/>
    </row>
    <row r="153" spans="1:9" ht="15">
      <c r="A153" s="60"/>
      <c r="B153" s="60"/>
      <c r="C153" s="60"/>
      <c r="D153" s="60"/>
      <c r="E153" s="60"/>
      <c r="F153" s="60"/>
      <c r="G153" s="60"/>
      <c r="H153" s="60"/>
      <c r="I153" s="61"/>
    </row>
    <row r="154" spans="1:9" ht="15">
      <c r="A154" s="60"/>
      <c r="B154" s="60"/>
      <c r="C154" s="60"/>
      <c r="D154" s="60"/>
      <c r="E154" s="60"/>
      <c r="F154" s="60"/>
      <c r="G154" s="60"/>
      <c r="H154" s="60"/>
      <c r="I154" s="61"/>
    </row>
    <row r="155" spans="1:9" ht="15">
      <c r="A155" s="60"/>
      <c r="B155" s="60"/>
      <c r="C155" s="60"/>
      <c r="D155" s="60"/>
      <c r="E155" s="60"/>
      <c r="F155" s="60"/>
      <c r="G155" s="60"/>
      <c r="H155" s="60"/>
      <c r="I155" s="61"/>
    </row>
    <row r="156" spans="1:9" ht="15.75">
      <c r="A156" s="368" t="s">
        <v>423</v>
      </c>
      <c r="B156" s="368"/>
      <c r="C156" s="368"/>
      <c r="D156" s="368"/>
      <c r="E156" s="368"/>
      <c r="F156" s="368"/>
      <c r="G156" s="368"/>
      <c r="H156" s="368"/>
      <c r="I156" s="61"/>
    </row>
    <row r="157" spans="1:9" ht="15">
      <c r="A157" s="282"/>
      <c r="B157" s="357"/>
      <c r="C157" s="357"/>
      <c r="D157" s="357"/>
      <c r="E157" s="282"/>
      <c r="F157" s="282"/>
      <c r="G157" s="282"/>
      <c r="H157" s="321"/>
      <c r="I157" s="61"/>
    </row>
    <row r="158" spans="1:9" ht="15">
      <c r="A158" s="282" t="s">
        <v>354</v>
      </c>
      <c r="B158" s="357" t="s">
        <v>230</v>
      </c>
      <c r="C158" s="357"/>
      <c r="D158" s="357"/>
      <c r="E158" s="282"/>
      <c r="F158" s="287">
        <v>2000000</v>
      </c>
      <c r="G158" s="287">
        <v>400000</v>
      </c>
      <c r="H158" s="287">
        <v>2000000</v>
      </c>
      <c r="I158" s="61"/>
    </row>
    <row r="159" spans="1:9" ht="15.75">
      <c r="A159" s="370" t="s">
        <v>209</v>
      </c>
      <c r="B159" s="357"/>
      <c r="C159" s="357"/>
      <c r="D159" s="357"/>
      <c r="E159" s="330"/>
      <c r="F159" s="286">
        <f>SUM(F158)</f>
        <v>2000000</v>
      </c>
      <c r="G159" s="286">
        <f>SUM(G158)</f>
        <v>400000</v>
      </c>
      <c r="H159" s="286">
        <f>SUM(H158)</f>
        <v>2000000</v>
      </c>
      <c r="I159" s="61"/>
    </row>
    <row r="160" spans="1:9" ht="15">
      <c r="A160" s="60"/>
      <c r="B160" s="60"/>
      <c r="C160" s="60"/>
      <c r="D160" s="60"/>
      <c r="E160" s="60"/>
      <c r="F160" s="60"/>
      <c r="G160" s="60"/>
      <c r="H160" s="60"/>
      <c r="I160" s="61"/>
    </row>
    <row r="161" spans="1:9" ht="15.75">
      <c r="A161" s="382" t="s">
        <v>399</v>
      </c>
      <c r="B161" s="382"/>
      <c r="C161" s="382"/>
      <c r="D161" s="382"/>
      <c r="E161" s="382"/>
      <c r="F161" s="382"/>
      <c r="G161" s="382"/>
      <c r="H161" s="382"/>
      <c r="I161" s="61"/>
    </row>
    <row r="162" spans="1:9" ht="15">
      <c r="A162" s="282"/>
      <c r="B162" s="360"/>
      <c r="C162" s="354"/>
      <c r="D162" s="355"/>
      <c r="E162" s="282"/>
      <c r="F162" s="282"/>
      <c r="G162" s="282"/>
      <c r="H162" s="282"/>
      <c r="I162" s="61"/>
    </row>
    <row r="163" spans="1:9" ht="15">
      <c r="A163" s="282"/>
      <c r="B163" s="360"/>
      <c r="C163" s="354"/>
      <c r="D163" s="355"/>
      <c r="E163" s="282"/>
      <c r="F163" s="282"/>
      <c r="G163" s="282"/>
      <c r="H163" s="282"/>
      <c r="I163" s="61"/>
    </row>
    <row r="164" spans="1:9" ht="15.75">
      <c r="A164" s="282" t="s">
        <v>354</v>
      </c>
      <c r="B164" s="360" t="s">
        <v>217</v>
      </c>
      <c r="C164" s="354"/>
      <c r="D164" s="355"/>
      <c r="E164" s="282"/>
      <c r="F164" s="287">
        <v>250000</v>
      </c>
      <c r="G164" s="287">
        <v>115000</v>
      </c>
      <c r="H164" s="316">
        <v>250000</v>
      </c>
      <c r="I164" s="61"/>
    </row>
    <row r="165" spans="1:9" ht="15.75">
      <c r="A165" s="282"/>
      <c r="B165" s="360"/>
      <c r="C165" s="354"/>
      <c r="D165" s="355"/>
      <c r="E165" s="282"/>
      <c r="F165" s="287"/>
      <c r="G165" s="287"/>
      <c r="H165" s="287"/>
      <c r="I165" s="121"/>
    </row>
    <row r="166" spans="1:9" ht="15.75">
      <c r="A166" s="353" t="s">
        <v>528</v>
      </c>
      <c r="B166" s="354"/>
      <c r="C166" s="354"/>
      <c r="D166" s="355"/>
      <c r="E166" s="285"/>
      <c r="F166" s="286">
        <f>F131+F144+F152+F159+F164</f>
        <v>15000000</v>
      </c>
      <c r="G166" s="286">
        <f>G131+G144+G152+G159+G164</f>
        <v>4581000</v>
      </c>
      <c r="H166" s="286">
        <f>H131+H144+H152+H159+H164</f>
        <v>9350000</v>
      </c>
      <c r="I166" s="61"/>
    </row>
    <row r="167" spans="1:9" ht="15.75">
      <c r="A167" s="383"/>
      <c r="B167" s="383"/>
      <c r="C167" s="383"/>
      <c r="D167" s="383"/>
      <c r="E167" s="383"/>
      <c r="F167" s="383"/>
      <c r="G167" s="383"/>
      <c r="H167" s="383"/>
      <c r="I167" s="26"/>
    </row>
    <row r="168" spans="1:9" ht="15.75">
      <c r="A168" s="368" t="s">
        <v>410</v>
      </c>
      <c r="B168" s="368"/>
      <c r="C168" s="368"/>
      <c r="D168" s="368"/>
      <c r="E168" s="368"/>
      <c r="F168" s="368"/>
      <c r="G168" s="368"/>
      <c r="H168" s="368"/>
      <c r="I168" s="26"/>
    </row>
    <row r="169" spans="1:9" ht="15">
      <c r="A169" s="282"/>
      <c r="B169" s="357"/>
      <c r="C169" s="357"/>
      <c r="D169" s="357"/>
      <c r="E169" s="282"/>
      <c r="F169" s="282"/>
      <c r="G169" s="282"/>
      <c r="H169" s="282"/>
      <c r="I169" s="61"/>
    </row>
    <row r="170" spans="1:9" ht="15">
      <c r="A170" s="282" t="s">
        <v>317</v>
      </c>
      <c r="B170" s="357" t="s">
        <v>370</v>
      </c>
      <c r="C170" s="357"/>
      <c r="D170" s="357"/>
      <c r="E170" s="282"/>
      <c r="F170" s="287">
        <v>3672000</v>
      </c>
      <c r="G170" s="287">
        <v>3672000</v>
      </c>
      <c r="H170" s="287">
        <v>3816000</v>
      </c>
      <c r="I170" s="61"/>
    </row>
    <row r="171" spans="1:9" ht="15">
      <c r="A171" s="282" t="s">
        <v>317</v>
      </c>
      <c r="B171" s="357" t="s">
        <v>370</v>
      </c>
      <c r="C171" s="357"/>
      <c r="D171" s="357"/>
      <c r="E171" s="282"/>
      <c r="F171" s="287">
        <v>280000</v>
      </c>
      <c r="G171" s="287">
        <v>280000</v>
      </c>
      <c r="H171" s="287">
        <v>352000</v>
      </c>
      <c r="I171" s="61"/>
    </row>
    <row r="172" spans="1:9" ht="15">
      <c r="A172" s="282" t="s">
        <v>319</v>
      </c>
      <c r="B172" s="357" t="s">
        <v>211</v>
      </c>
      <c r="C172" s="357"/>
      <c r="D172" s="357"/>
      <c r="E172" s="282"/>
      <c r="F172" s="287">
        <v>1067000</v>
      </c>
      <c r="G172" s="287">
        <v>1067000</v>
      </c>
      <c r="H172" s="287">
        <v>1125000</v>
      </c>
      <c r="I172" s="61"/>
    </row>
    <row r="173" spans="1:9" ht="15">
      <c r="A173" s="282" t="s">
        <v>332</v>
      </c>
      <c r="B173" s="357" t="s">
        <v>356</v>
      </c>
      <c r="C173" s="357"/>
      <c r="D173" s="357"/>
      <c r="E173" s="282"/>
      <c r="F173" s="287">
        <v>50000</v>
      </c>
      <c r="G173" s="287">
        <v>35000</v>
      </c>
      <c r="H173" s="287">
        <v>50000</v>
      </c>
      <c r="I173" s="61"/>
    </row>
    <row r="174" spans="1:9" ht="15">
      <c r="A174" s="282" t="s">
        <v>333</v>
      </c>
      <c r="B174" s="357" t="s">
        <v>334</v>
      </c>
      <c r="C174" s="357"/>
      <c r="D174" s="357"/>
      <c r="E174" s="282"/>
      <c r="F174" s="287"/>
      <c r="G174" s="287"/>
      <c r="H174" s="287"/>
      <c r="I174" s="61"/>
    </row>
    <row r="175" spans="1:9" ht="15">
      <c r="A175" s="282"/>
      <c r="B175" s="357" t="s">
        <v>214</v>
      </c>
      <c r="C175" s="357"/>
      <c r="D175" s="357"/>
      <c r="E175" s="282"/>
      <c r="F175" s="287">
        <v>500000</v>
      </c>
      <c r="G175" s="287">
        <v>104000</v>
      </c>
      <c r="H175" s="287">
        <v>500000</v>
      </c>
      <c r="I175" s="61"/>
    </row>
    <row r="176" spans="1:9" ht="15">
      <c r="A176" s="282"/>
      <c r="B176" s="357" t="s">
        <v>215</v>
      </c>
      <c r="C176" s="357"/>
      <c r="D176" s="357"/>
      <c r="E176" s="282"/>
      <c r="F176" s="287">
        <v>300000</v>
      </c>
      <c r="G176" s="287">
        <v>61000</v>
      </c>
      <c r="H176" s="287">
        <v>300000</v>
      </c>
      <c r="I176" s="61"/>
    </row>
    <row r="177" spans="1:9" ht="15">
      <c r="A177" s="282"/>
      <c r="B177" s="357" t="s">
        <v>371</v>
      </c>
      <c r="C177" s="357"/>
      <c r="D177" s="357"/>
      <c r="E177" s="282"/>
      <c r="F177" s="287">
        <v>350000</v>
      </c>
      <c r="G177" s="287"/>
      <c r="H177" s="287">
        <v>350000</v>
      </c>
      <c r="I177" s="61"/>
    </row>
    <row r="178" spans="1:9" ht="15">
      <c r="A178" s="282" t="s">
        <v>330</v>
      </c>
      <c r="B178" s="357" t="s">
        <v>355</v>
      </c>
      <c r="C178" s="357"/>
      <c r="D178" s="357"/>
      <c r="E178" s="282"/>
      <c r="F178" s="287">
        <v>300000</v>
      </c>
      <c r="G178" s="287">
        <v>1603000</v>
      </c>
      <c r="H178" s="287">
        <v>300000</v>
      </c>
      <c r="I178" s="61"/>
    </row>
    <row r="179" spans="1:9" ht="15">
      <c r="A179" s="282"/>
      <c r="B179" s="357" t="s">
        <v>224</v>
      </c>
      <c r="C179" s="357"/>
      <c r="D179" s="357"/>
      <c r="E179" s="282"/>
      <c r="F179" s="287">
        <v>400000</v>
      </c>
      <c r="G179" s="287">
        <v>170000</v>
      </c>
      <c r="H179" s="287">
        <v>400000</v>
      </c>
      <c r="I179" s="61"/>
    </row>
    <row r="180" spans="1:9" ht="15">
      <c r="A180" s="282" t="s">
        <v>320</v>
      </c>
      <c r="B180" s="357" t="s">
        <v>357</v>
      </c>
      <c r="C180" s="357"/>
      <c r="D180" s="357"/>
      <c r="E180" s="282"/>
      <c r="F180" s="287">
        <v>450000</v>
      </c>
      <c r="G180" s="287">
        <v>609000</v>
      </c>
      <c r="H180" s="287">
        <v>450000</v>
      </c>
      <c r="I180" s="61"/>
    </row>
    <row r="181" spans="1:9" ht="15">
      <c r="A181" s="282" t="s">
        <v>336</v>
      </c>
      <c r="B181" s="357" t="s">
        <v>325</v>
      </c>
      <c r="C181" s="357"/>
      <c r="D181" s="357"/>
      <c r="E181" s="282"/>
      <c r="F181" s="287">
        <v>635000</v>
      </c>
      <c r="G181" s="287">
        <v>473000</v>
      </c>
      <c r="H181" s="287">
        <v>635000</v>
      </c>
      <c r="I181" s="61"/>
    </row>
    <row r="182" spans="1:9" ht="15.75">
      <c r="A182" s="370" t="s">
        <v>209</v>
      </c>
      <c r="B182" s="370"/>
      <c r="C182" s="370"/>
      <c r="D182" s="370"/>
      <c r="E182" s="330"/>
      <c r="F182" s="331">
        <f>SUM(F170:F181)</f>
        <v>8004000</v>
      </c>
      <c r="G182" s="331">
        <f>SUM(G170:G181)</f>
        <v>8074000</v>
      </c>
      <c r="H182" s="331">
        <f>SUM(H170:H181)</f>
        <v>8278000</v>
      </c>
      <c r="I182" s="61"/>
    </row>
    <row r="183" spans="1:9" ht="15">
      <c r="A183" s="60"/>
      <c r="B183" s="60"/>
      <c r="C183" s="60"/>
      <c r="D183" s="60"/>
      <c r="E183" s="60"/>
      <c r="F183" s="60"/>
      <c r="G183" s="60"/>
      <c r="H183" s="60"/>
      <c r="I183" s="61"/>
    </row>
    <row r="184" spans="1:9" ht="15.75">
      <c r="A184" s="368" t="s">
        <v>612</v>
      </c>
      <c r="B184" s="368"/>
      <c r="C184" s="368"/>
      <c r="D184" s="368"/>
      <c r="E184" s="368"/>
      <c r="F184" s="368"/>
      <c r="G184" s="368"/>
      <c r="H184" s="368"/>
      <c r="I184" s="61"/>
    </row>
    <row r="185" spans="1:9" ht="15">
      <c r="A185" s="282"/>
      <c r="B185" s="357"/>
      <c r="C185" s="357"/>
      <c r="D185" s="357"/>
      <c r="E185" s="282"/>
      <c r="F185" s="282"/>
      <c r="G185" s="282"/>
      <c r="H185" s="282"/>
      <c r="I185" s="61"/>
    </row>
    <row r="186" spans="1:10" ht="15">
      <c r="A186" s="282" t="s">
        <v>326</v>
      </c>
      <c r="B186" s="357" t="s">
        <v>51</v>
      </c>
      <c r="C186" s="357"/>
      <c r="D186" s="357"/>
      <c r="E186" s="282"/>
      <c r="F186" s="282"/>
      <c r="G186" s="282"/>
      <c r="H186" s="287">
        <v>9300000</v>
      </c>
      <c r="I186" s="61"/>
      <c r="J186" s="115"/>
    </row>
    <row r="187" spans="1:9" ht="15">
      <c r="A187" s="282" t="s">
        <v>319</v>
      </c>
      <c r="B187" s="357" t="s">
        <v>211</v>
      </c>
      <c r="C187" s="357"/>
      <c r="D187" s="357"/>
      <c r="E187" s="282"/>
      <c r="F187" s="282"/>
      <c r="G187" s="282"/>
      <c r="H187" s="287">
        <v>2511000</v>
      </c>
      <c r="I187" s="61"/>
    </row>
    <row r="188" spans="1:9" ht="15">
      <c r="A188" s="282" t="s">
        <v>330</v>
      </c>
      <c r="B188" s="357" t="s">
        <v>648</v>
      </c>
      <c r="C188" s="357"/>
      <c r="D188" s="357"/>
      <c r="E188" s="282"/>
      <c r="F188" s="282"/>
      <c r="G188" s="282"/>
      <c r="H188" s="287">
        <v>5000000</v>
      </c>
      <c r="I188" s="61"/>
    </row>
    <row r="189" spans="1:9" ht="15">
      <c r="A189" s="282"/>
      <c r="B189" s="369" t="s">
        <v>657</v>
      </c>
      <c r="C189" s="369"/>
      <c r="D189" s="369"/>
      <c r="E189" s="282"/>
      <c r="F189" s="282"/>
      <c r="G189" s="282"/>
      <c r="H189" s="287"/>
      <c r="I189" s="61"/>
    </row>
    <row r="190" spans="1:9" ht="15">
      <c r="A190" s="282"/>
      <c r="B190" s="357"/>
      <c r="C190" s="357"/>
      <c r="D190" s="357"/>
      <c r="E190" s="282"/>
      <c r="F190" s="282"/>
      <c r="G190" s="282"/>
      <c r="H190" s="282"/>
      <c r="I190" s="61"/>
    </row>
    <row r="191" spans="1:9" ht="15.75">
      <c r="A191" s="370" t="s">
        <v>209</v>
      </c>
      <c r="B191" s="370"/>
      <c r="C191" s="370"/>
      <c r="D191" s="370"/>
      <c r="E191" s="282"/>
      <c r="F191" s="285"/>
      <c r="G191" s="285"/>
      <c r="H191" s="331">
        <f>SUM(H186:H189)</f>
        <v>16811000</v>
      </c>
      <c r="I191" s="61"/>
    </row>
    <row r="192" spans="1:9" ht="15">
      <c r="A192" s="60"/>
      <c r="B192" s="60"/>
      <c r="C192" s="60"/>
      <c r="D192" s="60"/>
      <c r="E192" s="60"/>
      <c r="F192" s="60"/>
      <c r="G192" s="60"/>
      <c r="H192" s="60"/>
      <c r="I192" s="61"/>
    </row>
    <row r="193" spans="1:9" ht="15.75">
      <c r="A193" s="368" t="s">
        <v>525</v>
      </c>
      <c r="B193" s="368"/>
      <c r="C193" s="368"/>
      <c r="D193" s="368"/>
      <c r="E193" s="368"/>
      <c r="F193" s="368"/>
      <c r="G193" s="368"/>
      <c r="H193" s="368"/>
      <c r="I193" s="61"/>
    </row>
    <row r="194" spans="1:8" ht="15.75">
      <c r="A194" s="283"/>
      <c r="B194" s="375"/>
      <c r="C194" s="375"/>
      <c r="D194" s="375"/>
      <c r="E194" s="283"/>
      <c r="F194" s="283"/>
      <c r="G194" s="283"/>
      <c r="H194" s="332"/>
    </row>
    <row r="195" spans="1:9" ht="15">
      <c r="A195" s="328" t="s">
        <v>326</v>
      </c>
      <c r="B195" s="369" t="s">
        <v>546</v>
      </c>
      <c r="C195" s="369"/>
      <c r="D195" s="369"/>
      <c r="E195" s="328"/>
      <c r="F195" s="287">
        <v>3984000</v>
      </c>
      <c r="G195" s="329"/>
      <c r="H195" s="287">
        <v>4212000</v>
      </c>
      <c r="I195" s="61"/>
    </row>
    <row r="196" spans="1:9" ht="15">
      <c r="A196" s="328"/>
      <c r="B196" s="369" t="s">
        <v>674</v>
      </c>
      <c r="C196" s="369"/>
      <c r="D196" s="369"/>
      <c r="E196" s="328"/>
      <c r="F196" s="287"/>
      <c r="G196" s="329"/>
      <c r="H196" s="287">
        <v>700000</v>
      </c>
      <c r="I196" s="61"/>
    </row>
    <row r="197" spans="1:9" ht="15">
      <c r="A197" s="328"/>
      <c r="B197" s="369" t="s">
        <v>267</v>
      </c>
      <c r="C197" s="369"/>
      <c r="D197" s="369"/>
      <c r="E197" s="328"/>
      <c r="F197" s="282"/>
      <c r="G197" s="329"/>
      <c r="H197" s="287"/>
      <c r="I197" s="61"/>
    </row>
    <row r="198" spans="1:9" ht="15">
      <c r="A198" s="328" t="s">
        <v>319</v>
      </c>
      <c r="B198" s="369" t="s">
        <v>211</v>
      </c>
      <c r="C198" s="369"/>
      <c r="D198" s="369"/>
      <c r="E198" s="328"/>
      <c r="F198" s="287">
        <v>1076000</v>
      </c>
      <c r="G198" s="329">
        <v>1042000</v>
      </c>
      <c r="H198" s="287">
        <v>1327000</v>
      </c>
      <c r="I198" s="61"/>
    </row>
    <row r="199" spans="1:9" ht="15">
      <c r="A199" s="282" t="s">
        <v>330</v>
      </c>
      <c r="B199" s="369" t="s">
        <v>355</v>
      </c>
      <c r="C199" s="369"/>
      <c r="D199" s="369"/>
      <c r="E199" s="282"/>
      <c r="F199" s="282"/>
      <c r="G199" s="287">
        <v>2088000</v>
      </c>
      <c r="H199" s="287">
        <v>2000000</v>
      </c>
      <c r="I199" s="122"/>
    </row>
    <row r="200" spans="1:9" ht="15">
      <c r="A200" s="328"/>
      <c r="B200" s="369" t="s">
        <v>224</v>
      </c>
      <c r="C200" s="369"/>
      <c r="D200" s="369"/>
      <c r="E200" s="328"/>
      <c r="F200" s="287">
        <v>250000</v>
      </c>
      <c r="G200" s="329">
        <v>327000</v>
      </c>
      <c r="H200" s="287">
        <v>400000</v>
      </c>
      <c r="I200" s="122"/>
    </row>
    <row r="201" spans="1:9" ht="15">
      <c r="A201" s="282"/>
      <c r="B201" s="369" t="s">
        <v>675</v>
      </c>
      <c r="C201" s="369"/>
      <c r="D201" s="369"/>
      <c r="E201" s="282"/>
      <c r="F201" s="287">
        <v>800000</v>
      </c>
      <c r="G201" s="329">
        <v>247000</v>
      </c>
      <c r="H201" s="287">
        <v>500000</v>
      </c>
      <c r="I201" s="61"/>
    </row>
    <row r="202" spans="1:9" ht="15">
      <c r="A202" s="282" t="s">
        <v>332</v>
      </c>
      <c r="B202" s="369" t="s">
        <v>356</v>
      </c>
      <c r="C202" s="369"/>
      <c r="D202" s="369"/>
      <c r="E202" s="282"/>
      <c r="F202" s="287">
        <v>150000</v>
      </c>
      <c r="G202" s="329">
        <v>275000</v>
      </c>
      <c r="H202" s="287">
        <v>300000</v>
      </c>
      <c r="I202" s="61"/>
    </row>
    <row r="203" spans="1:9" ht="15">
      <c r="A203" s="282" t="s">
        <v>333</v>
      </c>
      <c r="B203" s="369" t="s">
        <v>334</v>
      </c>
      <c r="C203" s="369"/>
      <c r="D203" s="369"/>
      <c r="E203" s="282"/>
      <c r="F203" s="282"/>
      <c r="G203" s="282"/>
      <c r="H203" s="287"/>
      <c r="I203" s="61"/>
    </row>
    <row r="204" spans="1:9" ht="15">
      <c r="A204" s="282"/>
      <c r="B204" s="369" t="s">
        <v>219</v>
      </c>
      <c r="C204" s="369"/>
      <c r="D204" s="369"/>
      <c r="E204" s="282"/>
      <c r="F204" s="287">
        <v>350000</v>
      </c>
      <c r="G204" s="329">
        <v>312000</v>
      </c>
      <c r="H204" s="287">
        <v>350000</v>
      </c>
      <c r="I204" s="61"/>
    </row>
    <row r="205" spans="1:9" ht="15">
      <c r="A205" s="328"/>
      <c r="B205" s="369" t="s">
        <v>764</v>
      </c>
      <c r="C205" s="357"/>
      <c r="D205" s="357"/>
      <c r="E205" s="328"/>
      <c r="F205" s="287">
        <v>420000</v>
      </c>
      <c r="G205" s="329">
        <v>750000</v>
      </c>
      <c r="H205" s="287">
        <v>1731000</v>
      </c>
      <c r="I205" s="61"/>
    </row>
    <row r="206" spans="1:9" ht="15">
      <c r="A206" s="328"/>
      <c r="B206" s="369" t="s">
        <v>215</v>
      </c>
      <c r="C206" s="357"/>
      <c r="D206" s="357"/>
      <c r="E206" s="328"/>
      <c r="F206" s="287">
        <v>1000000</v>
      </c>
      <c r="G206" s="329">
        <v>1400000</v>
      </c>
      <c r="H206" s="287">
        <v>1500000</v>
      </c>
      <c r="I206" s="61"/>
    </row>
    <row r="207" spans="1:9" ht="15">
      <c r="A207" s="328" t="s">
        <v>335</v>
      </c>
      <c r="B207" s="369" t="s">
        <v>239</v>
      </c>
      <c r="C207" s="357"/>
      <c r="D207" s="357"/>
      <c r="E207" s="282"/>
      <c r="F207" s="287">
        <v>200000</v>
      </c>
      <c r="G207" s="329">
        <v>1070000</v>
      </c>
      <c r="H207" s="287">
        <v>800000</v>
      </c>
      <c r="I207" s="61"/>
    </row>
    <row r="208" spans="1:9" ht="15">
      <c r="A208" s="328" t="s">
        <v>375</v>
      </c>
      <c r="B208" s="328" t="s">
        <v>547</v>
      </c>
      <c r="C208" s="282"/>
      <c r="D208" s="282"/>
      <c r="E208" s="282"/>
      <c r="F208" s="287">
        <v>7000000</v>
      </c>
      <c r="G208" s="329">
        <v>10460000</v>
      </c>
      <c r="H208" s="287">
        <v>7000000</v>
      </c>
      <c r="I208" s="61"/>
    </row>
    <row r="209" spans="1:9" ht="15">
      <c r="A209" s="328"/>
      <c r="B209" s="369" t="s">
        <v>556</v>
      </c>
      <c r="C209" s="357"/>
      <c r="D209" s="357"/>
      <c r="E209" s="282"/>
      <c r="F209" s="287">
        <v>2000000</v>
      </c>
      <c r="G209" s="329"/>
      <c r="H209" s="287"/>
      <c r="I209" s="61"/>
    </row>
    <row r="210" spans="1:9" ht="15">
      <c r="A210" s="282" t="s">
        <v>320</v>
      </c>
      <c r="B210" s="369" t="s">
        <v>447</v>
      </c>
      <c r="C210" s="357"/>
      <c r="D210" s="357"/>
      <c r="E210" s="282"/>
      <c r="F210" s="287">
        <v>8000000</v>
      </c>
      <c r="G210" s="329">
        <v>26456000</v>
      </c>
      <c r="H210" s="287">
        <v>8000000</v>
      </c>
      <c r="I210" s="61"/>
    </row>
    <row r="211" spans="1:9" ht="15">
      <c r="A211" s="282"/>
      <c r="B211" s="369" t="s">
        <v>719</v>
      </c>
      <c r="C211" s="357"/>
      <c r="D211" s="357"/>
      <c r="E211" s="282"/>
      <c r="F211" s="287"/>
      <c r="G211" s="329"/>
      <c r="H211" s="287">
        <v>3000000</v>
      </c>
      <c r="I211" s="61"/>
    </row>
    <row r="212" spans="1:9" ht="15">
      <c r="A212" s="282"/>
      <c r="B212" s="369" t="s">
        <v>720</v>
      </c>
      <c r="C212" s="357"/>
      <c r="D212" s="357"/>
      <c r="E212" s="282"/>
      <c r="F212" s="287"/>
      <c r="G212" s="329"/>
      <c r="H212" s="287">
        <v>5000000</v>
      </c>
      <c r="I212" s="61"/>
    </row>
    <row r="213" spans="1:9" ht="15">
      <c r="A213" s="282" t="s">
        <v>387</v>
      </c>
      <c r="B213" s="369" t="s">
        <v>448</v>
      </c>
      <c r="C213" s="357"/>
      <c r="D213" s="357"/>
      <c r="E213" s="282"/>
      <c r="F213" s="287">
        <v>7000000</v>
      </c>
      <c r="G213" s="329">
        <v>6311000</v>
      </c>
      <c r="H213" s="287">
        <v>7000000</v>
      </c>
      <c r="I213" s="124"/>
    </row>
    <row r="214" spans="1:8" ht="15">
      <c r="A214" s="328" t="s">
        <v>363</v>
      </c>
      <c r="B214" s="369" t="s">
        <v>679</v>
      </c>
      <c r="C214" s="357"/>
      <c r="D214" s="357"/>
      <c r="E214" s="328"/>
      <c r="F214" s="287">
        <v>5000000</v>
      </c>
      <c r="G214" s="329">
        <v>5713000</v>
      </c>
      <c r="H214" s="287">
        <v>7016000</v>
      </c>
    </row>
    <row r="215" spans="1:9" ht="15">
      <c r="A215" s="328" t="s">
        <v>336</v>
      </c>
      <c r="B215" s="369" t="s">
        <v>325</v>
      </c>
      <c r="C215" s="357"/>
      <c r="D215" s="357"/>
      <c r="E215" s="328"/>
      <c r="F215" s="287">
        <v>5929000</v>
      </c>
      <c r="G215" s="329">
        <v>10755000</v>
      </c>
      <c r="H215" s="287">
        <v>12041000</v>
      </c>
      <c r="I215" s="125"/>
    </row>
    <row r="216" spans="1:8" ht="15">
      <c r="A216" s="328" t="s">
        <v>343</v>
      </c>
      <c r="B216" s="369" t="s">
        <v>386</v>
      </c>
      <c r="C216" s="357"/>
      <c r="D216" s="357"/>
      <c r="E216" s="328"/>
      <c r="F216" s="287">
        <v>432000</v>
      </c>
      <c r="G216" s="329">
        <v>757000</v>
      </c>
      <c r="H216" s="287">
        <v>800000</v>
      </c>
    </row>
    <row r="217" spans="1:9" ht="15">
      <c r="A217" s="328" t="s">
        <v>631</v>
      </c>
      <c r="B217" s="369" t="s">
        <v>682</v>
      </c>
      <c r="C217" s="357"/>
      <c r="D217" s="357"/>
      <c r="E217" s="328"/>
      <c r="F217" s="287"/>
      <c r="G217" s="329"/>
      <c r="H217" s="329">
        <v>5029000</v>
      </c>
      <c r="I217" s="61"/>
    </row>
    <row r="218" spans="1:9" ht="15">
      <c r="A218" s="328" t="s">
        <v>322</v>
      </c>
      <c r="B218" s="369" t="s">
        <v>676</v>
      </c>
      <c r="C218" s="357"/>
      <c r="D218" s="357"/>
      <c r="E218" s="328"/>
      <c r="F218" s="287">
        <v>300000</v>
      </c>
      <c r="G218" s="329"/>
      <c r="H218" s="287">
        <v>846000</v>
      </c>
      <c r="I218" s="61"/>
    </row>
    <row r="219" spans="1:9" ht="15">
      <c r="A219" s="328" t="s">
        <v>323</v>
      </c>
      <c r="B219" s="369" t="s">
        <v>338</v>
      </c>
      <c r="C219" s="357"/>
      <c r="D219" s="357"/>
      <c r="E219" s="328"/>
      <c r="F219" s="287">
        <v>81000</v>
      </c>
      <c r="G219" s="329"/>
      <c r="H219" s="287">
        <v>229000</v>
      </c>
      <c r="I219" s="61"/>
    </row>
    <row r="220" spans="1:9" ht="15">
      <c r="A220" s="328"/>
      <c r="B220" s="369"/>
      <c r="C220" s="357"/>
      <c r="D220" s="357"/>
      <c r="E220" s="328"/>
      <c r="F220" s="282"/>
      <c r="G220" s="329"/>
      <c r="H220" s="287"/>
      <c r="I220" s="61"/>
    </row>
    <row r="221" spans="1:9" ht="15.75">
      <c r="A221" s="374" t="s">
        <v>209</v>
      </c>
      <c r="B221" s="374"/>
      <c r="C221" s="374"/>
      <c r="D221" s="374"/>
      <c r="E221" s="286"/>
      <c r="F221" s="286">
        <f>SUM(F195:F219)</f>
        <v>43972000</v>
      </c>
      <c r="G221" s="286">
        <f>SUM(G195:G220)</f>
        <v>67963000</v>
      </c>
      <c r="H221" s="286">
        <f>SUM(H195:H220)</f>
        <v>69781000</v>
      </c>
      <c r="I221" s="61"/>
    </row>
    <row r="222" spans="1:9" ht="15">
      <c r="A222" s="60"/>
      <c r="B222" s="60"/>
      <c r="C222" s="60"/>
      <c r="D222" s="60"/>
      <c r="E222" s="60"/>
      <c r="F222" s="60"/>
      <c r="G222" s="60"/>
      <c r="H222" s="60"/>
      <c r="I222" s="61"/>
    </row>
    <row r="223" spans="1:9" ht="15.75">
      <c r="A223" s="373" t="s">
        <v>411</v>
      </c>
      <c r="B223" s="373"/>
      <c r="C223" s="373"/>
      <c r="D223" s="373"/>
      <c r="E223" s="373"/>
      <c r="F223" s="373"/>
      <c r="G223" s="373"/>
      <c r="H223" s="373"/>
      <c r="I223" s="61"/>
    </row>
    <row r="224" spans="1:9" ht="15">
      <c r="A224" s="282" t="s">
        <v>636</v>
      </c>
      <c r="B224" s="357" t="s">
        <v>637</v>
      </c>
      <c r="C224" s="357"/>
      <c r="D224" s="357"/>
      <c r="E224" s="282"/>
      <c r="F224" s="282"/>
      <c r="G224" s="282"/>
      <c r="H224" s="287">
        <v>1164000</v>
      </c>
      <c r="I224" s="61"/>
    </row>
    <row r="225" spans="1:9" ht="15">
      <c r="A225" s="282" t="s">
        <v>319</v>
      </c>
      <c r="B225" s="357" t="s">
        <v>211</v>
      </c>
      <c r="C225" s="357"/>
      <c r="D225" s="357"/>
      <c r="E225" s="282"/>
      <c r="F225" s="282"/>
      <c r="G225" s="282"/>
      <c r="H225" s="287">
        <v>315000</v>
      </c>
      <c r="I225" s="61"/>
    </row>
    <row r="226" spans="1:9" ht="15">
      <c r="A226" s="328" t="s">
        <v>339</v>
      </c>
      <c r="B226" s="357" t="s">
        <v>638</v>
      </c>
      <c r="C226" s="357"/>
      <c r="D226" s="357"/>
      <c r="E226" s="328"/>
      <c r="F226" s="329">
        <v>2500000</v>
      </c>
      <c r="G226" s="329">
        <v>2500000</v>
      </c>
      <c r="H226" s="329">
        <v>1021000</v>
      </c>
      <c r="I226" s="61"/>
    </row>
    <row r="227" spans="1:9" ht="15.75">
      <c r="A227" s="353" t="s">
        <v>209</v>
      </c>
      <c r="B227" s="371"/>
      <c r="C227" s="371"/>
      <c r="D227" s="372"/>
      <c r="E227" s="330"/>
      <c r="F227" s="286">
        <v>2500000</v>
      </c>
      <c r="G227" s="286">
        <v>2500000</v>
      </c>
      <c r="H227" s="286">
        <f>SUM(H224:H226)</f>
        <v>2500000</v>
      </c>
      <c r="I227" s="61"/>
    </row>
    <row r="228" spans="1:9" ht="15">
      <c r="A228" s="60"/>
      <c r="B228" s="60"/>
      <c r="C228" s="60"/>
      <c r="D228" s="60"/>
      <c r="E228" s="60"/>
      <c r="F228" s="60"/>
      <c r="G228" s="60"/>
      <c r="H228" s="60"/>
      <c r="I228" s="61"/>
    </row>
    <row r="229" spans="1:10" ht="15">
      <c r="A229" s="60"/>
      <c r="B229" s="60"/>
      <c r="C229" s="60"/>
      <c r="D229" s="60"/>
      <c r="E229" s="60"/>
      <c r="F229" s="60"/>
      <c r="G229" s="60"/>
      <c r="H229" s="60"/>
      <c r="I229" s="61"/>
      <c r="J229" s="115"/>
    </row>
    <row r="230" spans="1:9" ht="15.75">
      <c r="A230" s="368" t="s">
        <v>412</v>
      </c>
      <c r="B230" s="368"/>
      <c r="C230" s="368"/>
      <c r="D230" s="368"/>
      <c r="E230" s="368"/>
      <c r="F230" s="368"/>
      <c r="G230" s="368"/>
      <c r="H230" s="368"/>
      <c r="I230" s="61"/>
    </row>
    <row r="231" spans="1:9" ht="15">
      <c r="A231" s="282"/>
      <c r="B231" s="357"/>
      <c r="C231" s="357"/>
      <c r="D231" s="357"/>
      <c r="E231" s="282"/>
      <c r="F231" s="282"/>
      <c r="G231" s="282"/>
      <c r="H231" s="282"/>
      <c r="I231" s="61"/>
    </row>
    <row r="232" spans="1:9" ht="15">
      <c r="A232" s="282" t="s">
        <v>631</v>
      </c>
      <c r="B232" s="357" t="s">
        <v>632</v>
      </c>
      <c r="C232" s="357"/>
      <c r="D232" s="357"/>
      <c r="E232" s="282"/>
      <c r="F232" s="287">
        <v>200000</v>
      </c>
      <c r="G232" s="287"/>
      <c r="H232" s="287">
        <v>200000</v>
      </c>
      <c r="I232" s="61"/>
    </row>
    <row r="233" spans="1:9" ht="15">
      <c r="A233" s="282"/>
      <c r="B233" s="357" t="s">
        <v>639</v>
      </c>
      <c r="C233" s="357"/>
      <c r="D233" s="357"/>
      <c r="E233" s="282"/>
      <c r="F233" s="287">
        <v>4000000</v>
      </c>
      <c r="G233" s="287"/>
      <c r="H233" s="287"/>
      <c r="I233" s="61"/>
    </row>
    <row r="234" spans="1:9" ht="15">
      <c r="A234" s="282"/>
      <c r="B234" s="357" t="s">
        <v>268</v>
      </c>
      <c r="C234" s="357"/>
      <c r="D234" s="357"/>
      <c r="E234" s="282"/>
      <c r="F234" s="287">
        <v>3000000</v>
      </c>
      <c r="G234" s="287"/>
      <c r="H234" s="287">
        <v>3000000</v>
      </c>
      <c r="I234" s="61"/>
    </row>
    <row r="235" spans="1:9" ht="15">
      <c r="A235" s="282"/>
      <c r="B235" s="369" t="s">
        <v>633</v>
      </c>
      <c r="C235" s="369"/>
      <c r="D235" s="369"/>
      <c r="E235" s="282"/>
      <c r="F235" s="287">
        <v>100000</v>
      </c>
      <c r="G235" s="287"/>
      <c r="H235" s="287">
        <v>100000</v>
      </c>
      <c r="I235" s="61"/>
    </row>
    <row r="236" spans="1:9" ht="15.75">
      <c r="A236" s="370" t="s">
        <v>209</v>
      </c>
      <c r="B236" s="370"/>
      <c r="C236" s="370"/>
      <c r="D236" s="370"/>
      <c r="E236" s="330"/>
      <c r="F236" s="286">
        <f>SUM(F232:F235)</f>
        <v>7300000</v>
      </c>
      <c r="G236" s="286">
        <f>SUM(G232:G235)</f>
        <v>0</v>
      </c>
      <c r="H236" s="286">
        <f>SUM(H232:H235)</f>
        <v>3300000</v>
      </c>
      <c r="I236" s="61"/>
    </row>
    <row r="237" spans="1:9" ht="15">
      <c r="A237" s="60"/>
      <c r="B237" s="60"/>
      <c r="C237" s="60"/>
      <c r="D237" s="60"/>
      <c r="E237" s="60"/>
      <c r="F237" s="60"/>
      <c r="G237" s="60"/>
      <c r="H237" s="60"/>
      <c r="I237" s="61"/>
    </row>
    <row r="238" spans="1:9" ht="15">
      <c r="A238" s="60"/>
      <c r="B238" s="60"/>
      <c r="C238" s="60"/>
      <c r="D238" s="60"/>
      <c r="E238" s="60"/>
      <c r="F238" s="60"/>
      <c r="G238" s="60"/>
      <c r="H238" s="60"/>
      <c r="I238" s="61"/>
    </row>
    <row r="239" spans="1:9" ht="15.75">
      <c r="A239" s="368" t="s">
        <v>413</v>
      </c>
      <c r="B239" s="368"/>
      <c r="C239" s="368"/>
      <c r="D239" s="368"/>
      <c r="E239" s="368"/>
      <c r="F239" s="368"/>
      <c r="G239" s="368"/>
      <c r="H239" s="368"/>
      <c r="I239" s="61"/>
    </row>
    <row r="240" spans="1:9" ht="15">
      <c r="A240" s="282"/>
      <c r="B240" s="357"/>
      <c r="C240" s="357"/>
      <c r="D240" s="357"/>
      <c r="E240" s="282"/>
      <c r="F240" s="282"/>
      <c r="G240" s="282"/>
      <c r="H240" s="321"/>
      <c r="I240" s="61"/>
    </row>
    <row r="241" spans="1:9" ht="15">
      <c r="A241" s="282" t="s">
        <v>317</v>
      </c>
      <c r="B241" s="357" t="s">
        <v>318</v>
      </c>
      <c r="C241" s="357"/>
      <c r="D241" s="357"/>
      <c r="E241" s="282"/>
      <c r="F241" s="287">
        <v>6500000</v>
      </c>
      <c r="G241" s="287"/>
      <c r="H241" s="287">
        <v>6500000</v>
      </c>
      <c r="I241" s="61"/>
    </row>
    <row r="242" spans="1:9" ht="15">
      <c r="A242" s="282"/>
      <c r="B242" s="357"/>
      <c r="C242" s="357"/>
      <c r="D242" s="357"/>
      <c r="E242" s="282"/>
      <c r="F242" s="287">
        <v>2000000</v>
      </c>
      <c r="G242" s="287"/>
      <c r="H242" s="287">
        <v>2000000</v>
      </c>
      <c r="I242" s="122"/>
    </row>
    <row r="243" spans="1:9" ht="15">
      <c r="A243" s="282" t="s">
        <v>319</v>
      </c>
      <c r="B243" s="357" t="s">
        <v>222</v>
      </c>
      <c r="C243" s="357"/>
      <c r="D243" s="357"/>
      <c r="E243" s="282"/>
      <c r="F243" s="287">
        <v>2295000</v>
      </c>
      <c r="G243" s="287"/>
      <c r="H243" s="287">
        <v>2295000</v>
      </c>
      <c r="I243" s="122"/>
    </row>
    <row r="244" spans="1:9" ht="15.75">
      <c r="A244" s="370" t="s">
        <v>208</v>
      </c>
      <c r="B244" s="370"/>
      <c r="C244" s="370"/>
      <c r="D244" s="370"/>
      <c r="E244" s="330"/>
      <c r="F244" s="286">
        <f>SUM(F241:F243)</f>
        <v>10795000</v>
      </c>
      <c r="G244" s="286">
        <f>SUM(G241:G243)</f>
        <v>0</v>
      </c>
      <c r="H244" s="286">
        <f>SUM(H241:H243)</f>
        <v>10795000</v>
      </c>
      <c r="I244" s="122"/>
    </row>
    <row r="245" spans="1:9" ht="15">
      <c r="A245" s="60"/>
      <c r="B245" s="60"/>
      <c r="C245" s="60"/>
      <c r="D245" s="60"/>
      <c r="E245" s="60"/>
      <c r="F245" s="60"/>
      <c r="G245" s="60"/>
      <c r="H245" s="60"/>
      <c r="I245" s="122"/>
    </row>
    <row r="246" spans="1:9" ht="15.75">
      <c r="A246" s="368" t="s">
        <v>415</v>
      </c>
      <c r="B246" s="368"/>
      <c r="C246" s="368"/>
      <c r="D246" s="368"/>
      <c r="E246" s="368"/>
      <c r="F246" s="368"/>
      <c r="G246" s="368"/>
      <c r="H246" s="368"/>
      <c r="I246" s="122"/>
    </row>
    <row r="247" spans="1:9" ht="15">
      <c r="A247" s="282"/>
      <c r="B247" s="357"/>
      <c r="C247" s="357"/>
      <c r="D247" s="357"/>
      <c r="E247" s="282"/>
      <c r="F247" s="282"/>
      <c r="G247" s="282"/>
      <c r="H247" s="282"/>
      <c r="I247" s="122"/>
    </row>
    <row r="248" spans="1:9" ht="15.75">
      <c r="A248" s="282" t="s">
        <v>463</v>
      </c>
      <c r="B248" s="357" t="s">
        <v>723</v>
      </c>
      <c r="C248" s="357"/>
      <c r="D248" s="357"/>
      <c r="E248" s="282"/>
      <c r="F248" s="287">
        <v>18806000</v>
      </c>
      <c r="G248" s="287"/>
      <c r="H248" s="316">
        <v>19718000</v>
      </c>
      <c r="I248" s="122"/>
    </row>
    <row r="249" spans="1:9" ht="15.75">
      <c r="A249" s="282"/>
      <c r="B249" s="357" t="s">
        <v>739</v>
      </c>
      <c r="C249" s="357"/>
      <c r="D249" s="357"/>
      <c r="E249" s="282"/>
      <c r="F249" s="287"/>
      <c r="G249" s="287"/>
      <c r="H249" s="316">
        <f>SUM(H250:H259)</f>
        <v>71558000</v>
      </c>
      <c r="I249" s="122"/>
    </row>
    <row r="250" spans="1:9" ht="15">
      <c r="A250" s="282"/>
      <c r="B250" s="357" t="s">
        <v>740</v>
      </c>
      <c r="C250" s="396"/>
      <c r="D250" s="396"/>
      <c r="E250" s="282"/>
      <c r="F250" s="287"/>
      <c r="G250" s="287" t="s">
        <v>745</v>
      </c>
      <c r="H250" s="287">
        <v>20430000</v>
      </c>
      <c r="I250" s="122"/>
    </row>
    <row r="251" spans="1:9" ht="15">
      <c r="A251" s="282"/>
      <c r="B251" s="357" t="s">
        <v>714</v>
      </c>
      <c r="C251" s="396"/>
      <c r="D251" s="396"/>
      <c r="E251" s="282"/>
      <c r="F251" s="287"/>
      <c r="G251" s="287"/>
      <c r="H251" s="287">
        <v>13627000</v>
      </c>
      <c r="I251" s="122"/>
    </row>
    <row r="252" spans="1:9" ht="15">
      <c r="A252" s="282"/>
      <c r="B252" s="357" t="s">
        <v>741</v>
      </c>
      <c r="C252" s="396"/>
      <c r="D252" s="396"/>
      <c r="E252" s="282"/>
      <c r="F252" s="287"/>
      <c r="G252" s="287"/>
      <c r="H252" s="287">
        <v>19685000</v>
      </c>
      <c r="I252" s="122"/>
    </row>
    <row r="253" spans="1:9" ht="15">
      <c r="A253" s="282"/>
      <c r="B253" s="357" t="s">
        <v>718</v>
      </c>
      <c r="C253" s="396"/>
      <c r="D253" s="396"/>
      <c r="E253" s="282"/>
      <c r="F253" s="287"/>
      <c r="G253" s="287"/>
      <c r="H253" s="287">
        <v>3780000</v>
      </c>
      <c r="I253" s="122"/>
    </row>
    <row r="254" spans="1:9" ht="15">
      <c r="A254" s="282"/>
      <c r="B254" s="357" t="s">
        <v>742</v>
      </c>
      <c r="C254" s="396"/>
      <c r="D254" s="396"/>
      <c r="E254" s="282"/>
      <c r="F254" s="287"/>
      <c r="G254" s="287"/>
      <c r="H254" s="287">
        <v>700000</v>
      </c>
      <c r="I254" s="122"/>
    </row>
    <row r="255" spans="1:9" ht="15">
      <c r="A255" s="282"/>
      <c r="B255" s="357" t="s">
        <v>743</v>
      </c>
      <c r="C255" s="396"/>
      <c r="D255" s="396"/>
      <c r="E255" s="282"/>
      <c r="F255" s="287"/>
      <c r="G255" s="287"/>
      <c r="H255" s="287">
        <v>7175000</v>
      </c>
      <c r="I255" s="122"/>
    </row>
    <row r="256" spans="1:9" ht="15">
      <c r="A256" s="282"/>
      <c r="B256" s="357" t="s">
        <v>744</v>
      </c>
      <c r="C256" s="396"/>
      <c r="D256" s="396"/>
      <c r="E256" s="282"/>
      <c r="F256" s="287"/>
      <c r="G256" s="287"/>
      <c r="H256" s="287">
        <v>3405000</v>
      </c>
      <c r="I256" s="122"/>
    </row>
    <row r="257" spans="1:9" ht="15">
      <c r="A257" s="282"/>
      <c r="B257" s="361"/>
      <c r="C257" s="362"/>
      <c r="D257" s="363"/>
      <c r="E257" s="282"/>
      <c r="F257" s="287"/>
      <c r="G257" s="287"/>
      <c r="H257" s="5"/>
      <c r="I257" s="122"/>
    </row>
    <row r="258" spans="1:9" ht="15">
      <c r="A258" s="282"/>
      <c r="B258" s="357" t="s">
        <v>762</v>
      </c>
      <c r="C258" s="396"/>
      <c r="D258" s="396"/>
      <c r="E258" s="282"/>
      <c r="F258" s="287"/>
      <c r="G258" s="287"/>
      <c r="H258" s="287">
        <v>2756000</v>
      </c>
      <c r="I258" s="122"/>
    </row>
    <row r="259" spans="1:9" ht="15">
      <c r="A259" s="282"/>
      <c r="B259" s="357"/>
      <c r="C259" s="396"/>
      <c r="D259" s="396"/>
      <c r="E259" s="282"/>
      <c r="F259" s="287"/>
      <c r="G259" s="287"/>
      <c r="H259" s="287"/>
      <c r="I259" s="122"/>
    </row>
    <row r="260" spans="1:9" ht="15">
      <c r="A260" s="282"/>
      <c r="B260" s="361"/>
      <c r="C260" s="362"/>
      <c r="D260" s="363"/>
      <c r="E260" s="282"/>
      <c r="F260" s="287"/>
      <c r="G260" s="287"/>
      <c r="H260" s="5"/>
      <c r="I260" s="122"/>
    </row>
    <row r="261" spans="1:9" ht="15">
      <c r="A261" s="282"/>
      <c r="B261" s="357"/>
      <c r="C261" s="396"/>
      <c r="D261" s="396"/>
      <c r="E261" s="282"/>
      <c r="F261" s="287"/>
      <c r="G261" s="287"/>
      <c r="H261" s="287"/>
      <c r="I261" s="122"/>
    </row>
    <row r="262" spans="1:9" ht="15">
      <c r="A262" s="282" t="s">
        <v>463</v>
      </c>
      <c r="B262" s="357" t="s">
        <v>526</v>
      </c>
      <c r="C262" s="357"/>
      <c r="D262" s="357"/>
      <c r="E262" s="282"/>
      <c r="F262" s="287">
        <v>5000000</v>
      </c>
      <c r="G262" s="287">
        <v>1219000</v>
      </c>
      <c r="H262" s="287">
        <v>2500000</v>
      </c>
      <c r="I262" s="126"/>
    </row>
    <row r="263" spans="1:9" ht="15">
      <c r="A263" s="282"/>
      <c r="B263" s="357" t="s">
        <v>724</v>
      </c>
      <c r="C263" s="357"/>
      <c r="D263" s="357"/>
      <c r="E263" s="282"/>
      <c r="F263" s="287"/>
      <c r="G263" s="287"/>
      <c r="H263" s="287">
        <v>50000000</v>
      </c>
      <c r="I263" s="126"/>
    </row>
    <row r="264" spans="1:9" ht="15.75">
      <c r="A264" s="282" t="s">
        <v>634</v>
      </c>
      <c r="B264" s="357" t="s">
        <v>269</v>
      </c>
      <c r="C264" s="357"/>
      <c r="D264" s="357"/>
      <c r="E264" s="282"/>
      <c r="F264" s="282"/>
      <c r="G264" s="287"/>
      <c r="H264" s="287"/>
      <c r="I264" s="127"/>
    </row>
    <row r="265" spans="1:9" ht="15">
      <c r="A265" s="282"/>
      <c r="B265" s="357" t="s">
        <v>241</v>
      </c>
      <c r="C265" s="357"/>
      <c r="D265" s="357"/>
      <c r="E265" s="282"/>
      <c r="F265" s="287">
        <v>100000</v>
      </c>
      <c r="G265" s="287"/>
      <c r="H265" s="287">
        <v>100000</v>
      </c>
      <c r="I265" s="128"/>
    </row>
    <row r="266" spans="1:8" ht="15">
      <c r="A266" s="282"/>
      <c r="B266" s="369" t="s">
        <v>635</v>
      </c>
      <c r="C266" s="369"/>
      <c r="D266" s="369" t="s">
        <v>242</v>
      </c>
      <c r="E266" s="282"/>
      <c r="F266" s="287">
        <v>150000</v>
      </c>
      <c r="G266" s="287"/>
      <c r="H266" s="287">
        <v>150000</v>
      </c>
    </row>
    <row r="267" spans="1:8" ht="15">
      <c r="A267" s="282"/>
      <c r="B267" s="369" t="s">
        <v>450</v>
      </c>
      <c r="C267" s="369"/>
      <c r="D267" s="369"/>
      <c r="E267" s="282"/>
      <c r="F267" s="287">
        <v>200000</v>
      </c>
      <c r="G267" s="287"/>
      <c r="H267" s="287">
        <v>200000</v>
      </c>
    </row>
    <row r="268" spans="1:8" ht="15">
      <c r="A268" s="282"/>
      <c r="B268" s="369" t="s">
        <v>243</v>
      </c>
      <c r="C268" s="369"/>
      <c r="D268" s="369"/>
      <c r="E268" s="282"/>
      <c r="F268" s="287">
        <v>506000</v>
      </c>
      <c r="G268" s="287"/>
      <c r="H268" s="287">
        <v>1050000</v>
      </c>
    </row>
    <row r="269" spans="1:8" ht="15">
      <c r="A269" s="282"/>
      <c r="B269" s="369" t="s">
        <v>270</v>
      </c>
      <c r="C269" s="369"/>
      <c r="D269" s="369"/>
      <c r="E269" s="282"/>
      <c r="F269" s="287">
        <v>2826000</v>
      </c>
      <c r="G269" s="287"/>
      <c r="H269" s="287">
        <v>5099000</v>
      </c>
    </row>
    <row r="270" spans="1:8" ht="15">
      <c r="A270" s="282"/>
      <c r="B270" s="369" t="s">
        <v>451</v>
      </c>
      <c r="C270" s="369"/>
      <c r="D270" s="369"/>
      <c r="E270" s="282"/>
      <c r="F270" s="287">
        <v>1837000</v>
      </c>
      <c r="G270" s="287">
        <v>1837000</v>
      </c>
      <c r="H270" s="287">
        <v>1837000</v>
      </c>
    </row>
    <row r="271" spans="1:8" ht="15">
      <c r="A271" s="282"/>
      <c r="B271" s="369" t="s">
        <v>451</v>
      </c>
      <c r="C271" s="369"/>
      <c r="D271" s="369"/>
      <c r="E271" s="282"/>
      <c r="F271" s="287">
        <v>4572000</v>
      </c>
      <c r="G271" s="287">
        <v>4572000</v>
      </c>
      <c r="H271" s="287">
        <v>4572000</v>
      </c>
    </row>
    <row r="272" spans="1:8" ht="15">
      <c r="A272" s="282"/>
      <c r="B272" s="369" t="s">
        <v>464</v>
      </c>
      <c r="C272" s="369"/>
      <c r="D272" s="369"/>
      <c r="E272" s="282"/>
      <c r="F272" s="287"/>
      <c r="G272" s="287"/>
      <c r="H272" s="287"/>
    </row>
    <row r="273" spans="1:8" ht="15">
      <c r="A273" s="282"/>
      <c r="B273" s="369" t="s">
        <v>462</v>
      </c>
      <c r="C273" s="369"/>
      <c r="D273" s="369"/>
      <c r="E273" s="282"/>
      <c r="F273" s="287">
        <v>2000000</v>
      </c>
      <c r="G273" s="287">
        <v>2000000</v>
      </c>
      <c r="H273" s="287">
        <v>2000000</v>
      </c>
    </row>
    <row r="274" spans="1:8" ht="15">
      <c r="A274" s="282"/>
      <c r="B274" s="369" t="s">
        <v>557</v>
      </c>
      <c r="C274" s="369"/>
      <c r="D274" s="369"/>
      <c r="E274" s="282"/>
      <c r="F274" s="287">
        <v>3700000</v>
      </c>
      <c r="G274" s="287">
        <v>3700000</v>
      </c>
      <c r="H274" s="287">
        <v>4568000</v>
      </c>
    </row>
    <row r="275" spans="1:8" ht="15">
      <c r="A275" s="282"/>
      <c r="B275" s="369" t="s">
        <v>555</v>
      </c>
      <c r="C275" s="369"/>
      <c r="D275" s="369"/>
      <c r="E275" s="282"/>
      <c r="F275" s="287">
        <v>600000</v>
      </c>
      <c r="G275" s="287">
        <v>600000</v>
      </c>
      <c r="H275" s="287">
        <v>600000</v>
      </c>
    </row>
    <row r="276" spans="1:8" ht="15.75">
      <c r="A276" s="370" t="s">
        <v>208</v>
      </c>
      <c r="B276" s="370"/>
      <c r="C276" s="370"/>
      <c r="D276" s="370"/>
      <c r="E276" s="330"/>
      <c r="F276" s="331">
        <f>SUM(F248:F275)</f>
        <v>40297000</v>
      </c>
      <c r="G276" s="331">
        <f>SUM(G248:G275)</f>
        <v>13928000</v>
      </c>
      <c r="H276" s="331">
        <f>SUM(H248+H249+H262+H263+H265+H266+H267+H268+H269+H270+H271+H273+H274+H275)</f>
        <v>163952000</v>
      </c>
    </row>
    <row r="277" spans="1:8" ht="15">
      <c r="A277" s="60"/>
      <c r="B277" s="60"/>
      <c r="C277" s="60"/>
      <c r="D277" s="60"/>
      <c r="E277" s="60"/>
      <c r="F277" s="60"/>
      <c r="G277" s="60"/>
      <c r="H277" s="60"/>
    </row>
    <row r="278" spans="1:8" ht="15">
      <c r="A278" s="60"/>
      <c r="B278" s="60"/>
      <c r="C278" s="60"/>
      <c r="D278" s="60"/>
      <c r="E278" s="60"/>
      <c r="F278" s="60"/>
      <c r="G278" s="60"/>
      <c r="H278" s="60"/>
    </row>
    <row r="279" spans="1:8" ht="15">
      <c r="A279" s="60"/>
      <c r="B279" s="60"/>
      <c r="C279" s="60"/>
      <c r="D279" s="60"/>
      <c r="E279" s="60"/>
      <c r="F279" s="60"/>
      <c r="G279" s="60"/>
      <c r="H279" s="60"/>
    </row>
    <row r="280" spans="1:8" ht="15">
      <c r="A280" s="60"/>
      <c r="B280" s="60"/>
      <c r="C280" s="60"/>
      <c r="D280" s="60"/>
      <c r="E280" s="60"/>
      <c r="F280" s="60"/>
      <c r="G280" s="60"/>
      <c r="H280" s="60"/>
    </row>
    <row r="281" spans="1:8" ht="15">
      <c r="A281" s="60"/>
      <c r="B281" s="60"/>
      <c r="C281" s="60"/>
      <c r="D281" s="60"/>
      <c r="E281" s="60"/>
      <c r="F281" s="60"/>
      <c r="G281" s="60"/>
      <c r="H281" s="60"/>
    </row>
    <row r="282" spans="1:8" ht="15">
      <c r="A282" s="60"/>
      <c r="B282" s="60"/>
      <c r="C282" s="60"/>
      <c r="D282" s="60"/>
      <c r="E282" s="60"/>
      <c r="F282" s="60"/>
      <c r="G282" s="60"/>
      <c r="H282" s="60"/>
    </row>
    <row r="283" spans="1:8" ht="15">
      <c r="A283" s="60"/>
      <c r="B283" s="60"/>
      <c r="C283" s="60"/>
      <c r="D283" s="60"/>
      <c r="E283" s="60"/>
      <c r="F283" s="60"/>
      <c r="G283" s="60"/>
      <c r="H283" s="60"/>
    </row>
    <row r="284" spans="1:8" ht="15.75">
      <c r="A284" s="373" t="s">
        <v>416</v>
      </c>
      <c r="B284" s="373"/>
      <c r="C284" s="373"/>
      <c r="D284" s="373"/>
      <c r="E284" s="373"/>
      <c r="F284" s="373"/>
      <c r="G284" s="373"/>
      <c r="H284" s="373"/>
    </row>
    <row r="285" spans="1:8" ht="15">
      <c r="A285" s="282" t="s">
        <v>640</v>
      </c>
      <c r="B285" s="357" t="s">
        <v>641</v>
      </c>
      <c r="C285" s="357"/>
      <c r="D285" s="357"/>
      <c r="E285" s="282"/>
      <c r="F285" s="282"/>
      <c r="G285" s="282"/>
      <c r="H285" s="287">
        <v>2760000</v>
      </c>
    </row>
    <row r="286" spans="1:8" ht="15">
      <c r="A286" s="282" t="s">
        <v>319</v>
      </c>
      <c r="B286" s="357" t="s">
        <v>211</v>
      </c>
      <c r="C286" s="357"/>
      <c r="D286" s="357"/>
      <c r="E286" s="282"/>
      <c r="F286" s="282"/>
      <c r="G286" s="282"/>
      <c r="H286" s="287">
        <v>745000</v>
      </c>
    </row>
    <row r="287" spans="1:8" ht="15">
      <c r="A287" s="328" t="s">
        <v>332</v>
      </c>
      <c r="B287" s="357" t="s">
        <v>356</v>
      </c>
      <c r="C287" s="357"/>
      <c r="D287" s="357"/>
      <c r="E287" s="329"/>
      <c r="F287" s="287">
        <v>100000</v>
      </c>
      <c r="G287" s="329">
        <v>85800</v>
      </c>
      <c r="H287" s="287">
        <v>100000</v>
      </c>
    </row>
    <row r="288" spans="1:8" ht="15">
      <c r="A288" s="328" t="s">
        <v>333</v>
      </c>
      <c r="B288" s="357" t="s">
        <v>219</v>
      </c>
      <c r="C288" s="357"/>
      <c r="D288" s="357"/>
      <c r="E288" s="329"/>
      <c r="F288" s="287">
        <v>400000</v>
      </c>
      <c r="G288" s="329">
        <v>240193</v>
      </c>
      <c r="H288" s="287">
        <v>300000</v>
      </c>
    </row>
    <row r="289" spans="1:8" ht="15">
      <c r="A289" s="328" t="s">
        <v>333</v>
      </c>
      <c r="B289" s="357" t="s">
        <v>214</v>
      </c>
      <c r="C289" s="357"/>
      <c r="D289" s="357"/>
      <c r="E289" s="329"/>
      <c r="F289" s="287">
        <v>180000</v>
      </c>
      <c r="G289" s="329">
        <v>157942</v>
      </c>
      <c r="H289" s="287">
        <v>180000</v>
      </c>
    </row>
    <row r="290" spans="1:8" ht="15">
      <c r="A290" s="328" t="s">
        <v>333</v>
      </c>
      <c r="B290" s="357" t="s">
        <v>215</v>
      </c>
      <c r="C290" s="357"/>
      <c r="D290" s="357"/>
      <c r="E290" s="329"/>
      <c r="F290" s="287">
        <v>250000</v>
      </c>
      <c r="G290" s="329">
        <v>112846</v>
      </c>
      <c r="H290" s="287">
        <v>150000</v>
      </c>
    </row>
    <row r="291" spans="1:8" ht="15">
      <c r="A291" s="328" t="s">
        <v>330</v>
      </c>
      <c r="B291" s="357" t="s">
        <v>233</v>
      </c>
      <c r="C291" s="357"/>
      <c r="D291" s="357"/>
      <c r="E291" s="329"/>
      <c r="F291" s="287">
        <v>50000</v>
      </c>
      <c r="G291" s="329">
        <v>70178</v>
      </c>
      <c r="H291" s="287">
        <v>80000</v>
      </c>
    </row>
    <row r="292" spans="1:8" ht="15">
      <c r="A292" s="328" t="s">
        <v>363</v>
      </c>
      <c r="B292" s="357" t="s">
        <v>234</v>
      </c>
      <c r="C292" s="357"/>
      <c r="D292" s="357"/>
      <c r="E292" s="329"/>
      <c r="F292" s="287"/>
      <c r="G292" s="329"/>
      <c r="H292" s="287"/>
    </row>
    <row r="293" spans="1:8" ht="15">
      <c r="A293" s="328" t="s">
        <v>336</v>
      </c>
      <c r="B293" s="357" t="s">
        <v>325</v>
      </c>
      <c r="C293" s="357"/>
      <c r="D293" s="357"/>
      <c r="E293" s="329"/>
      <c r="F293" s="287">
        <v>265000</v>
      </c>
      <c r="G293" s="329">
        <v>173894</v>
      </c>
      <c r="H293" s="287">
        <v>220000</v>
      </c>
    </row>
    <row r="294" spans="1:8" ht="15">
      <c r="A294" s="328" t="s">
        <v>634</v>
      </c>
      <c r="B294" s="357" t="s">
        <v>747</v>
      </c>
      <c r="C294" s="357"/>
      <c r="D294" s="357"/>
      <c r="E294" s="329"/>
      <c r="F294" s="287"/>
      <c r="G294" s="329"/>
      <c r="H294" s="287">
        <v>11165000</v>
      </c>
    </row>
    <row r="295" spans="1:8" ht="15">
      <c r="A295" s="282" t="s">
        <v>634</v>
      </c>
      <c r="B295" s="357" t="s">
        <v>748</v>
      </c>
      <c r="C295" s="357"/>
      <c r="D295" s="357"/>
      <c r="E295" s="282"/>
      <c r="F295" s="282"/>
      <c r="G295" s="282"/>
      <c r="H295" s="287">
        <v>20000000</v>
      </c>
    </row>
    <row r="296" spans="1:8" ht="15.75">
      <c r="A296" s="370" t="s">
        <v>209</v>
      </c>
      <c r="B296" s="357"/>
      <c r="C296" s="357"/>
      <c r="D296" s="357"/>
      <c r="E296" s="286"/>
      <c r="F296" s="286">
        <f>SUM(F287:F295)</f>
        <v>1245000</v>
      </c>
      <c r="G296" s="286">
        <f>SUM(G287:G295)</f>
        <v>840853</v>
      </c>
      <c r="H296" s="286">
        <f>SUM(H285:H295)</f>
        <v>35700000</v>
      </c>
    </row>
    <row r="297" spans="1:8" ht="15">
      <c r="A297" s="60"/>
      <c r="B297" s="60"/>
      <c r="C297" s="60"/>
      <c r="D297" s="60"/>
      <c r="E297" s="60"/>
      <c r="F297" s="60"/>
      <c r="G297" s="60"/>
      <c r="H297" s="60"/>
    </row>
    <row r="298" spans="1:8" ht="15">
      <c r="A298" s="60"/>
      <c r="B298" s="60"/>
      <c r="C298" s="60"/>
      <c r="D298" s="60"/>
      <c r="E298" s="60"/>
      <c r="F298" s="60"/>
      <c r="G298" s="60"/>
      <c r="H298" s="60"/>
    </row>
    <row r="299" spans="1:8" ht="15.75">
      <c r="A299" s="368" t="s">
        <v>669</v>
      </c>
      <c r="B299" s="368"/>
      <c r="C299" s="368"/>
      <c r="D299" s="368"/>
      <c r="E299" s="368"/>
      <c r="F299" s="368"/>
      <c r="G299" s="368"/>
      <c r="H299" s="368"/>
    </row>
    <row r="300" spans="1:8" ht="15">
      <c r="A300" s="282"/>
      <c r="B300" s="357"/>
      <c r="C300" s="357"/>
      <c r="D300" s="357"/>
      <c r="E300" s="282"/>
      <c r="F300" s="282"/>
      <c r="G300" s="282"/>
      <c r="H300" s="282"/>
    </row>
    <row r="301" spans="1:8" ht="15">
      <c r="A301" s="282"/>
      <c r="B301" s="357"/>
      <c r="C301" s="357"/>
      <c r="D301" s="357"/>
      <c r="E301" s="282"/>
      <c r="F301" s="282"/>
      <c r="G301" s="282"/>
      <c r="H301" s="282"/>
    </row>
    <row r="302" spans="1:8" ht="15">
      <c r="A302" s="282"/>
      <c r="B302" s="357" t="s">
        <v>82</v>
      </c>
      <c r="C302" s="357"/>
      <c r="D302" s="357"/>
      <c r="E302" s="282"/>
      <c r="F302" s="282"/>
      <c r="G302" s="282"/>
      <c r="H302" s="282"/>
    </row>
    <row r="303" spans="1:8" ht="15">
      <c r="A303" s="282" t="s">
        <v>326</v>
      </c>
      <c r="B303" s="357" t="s">
        <v>327</v>
      </c>
      <c r="C303" s="357"/>
      <c r="D303" s="357"/>
      <c r="E303" s="282"/>
      <c r="F303" s="287">
        <v>1504000</v>
      </c>
      <c r="G303" s="287">
        <v>2520000</v>
      </c>
      <c r="H303" s="287">
        <v>1541000</v>
      </c>
    </row>
    <row r="304" spans="1:8" ht="15">
      <c r="A304" s="282"/>
      <c r="B304" s="357" t="s">
        <v>548</v>
      </c>
      <c r="C304" s="357"/>
      <c r="D304" s="357"/>
      <c r="E304" s="282"/>
      <c r="F304" s="287">
        <v>1464000</v>
      </c>
      <c r="G304" s="287"/>
      <c r="H304" s="282"/>
    </row>
    <row r="305" spans="1:8" ht="15">
      <c r="A305" s="282" t="s">
        <v>326</v>
      </c>
      <c r="B305" s="357" t="s">
        <v>348</v>
      </c>
      <c r="C305" s="357"/>
      <c r="D305" s="357"/>
      <c r="E305" s="282"/>
      <c r="F305" s="287">
        <v>240000</v>
      </c>
      <c r="G305" s="287">
        <v>240000</v>
      </c>
      <c r="H305" s="287">
        <v>240000</v>
      </c>
    </row>
    <row r="306" spans="1:8" ht="15">
      <c r="A306" s="282" t="s">
        <v>326</v>
      </c>
      <c r="B306" s="357" t="s">
        <v>266</v>
      </c>
      <c r="C306" s="357"/>
      <c r="D306" s="357"/>
      <c r="E306" s="282"/>
      <c r="F306" s="287">
        <v>350000</v>
      </c>
      <c r="G306" s="287">
        <v>350000</v>
      </c>
      <c r="H306" s="287">
        <v>350000</v>
      </c>
    </row>
    <row r="307" spans="1:8" ht="15">
      <c r="A307" s="282" t="s">
        <v>352</v>
      </c>
      <c r="B307" s="357" t="s">
        <v>353</v>
      </c>
      <c r="C307" s="357"/>
      <c r="D307" s="357"/>
      <c r="E307" s="282"/>
      <c r="F307" s="287">
        <v>209000</v>
      </c>
      <c r="G307" s="287">
        <v>206000</v>
      </c>
      <c r="H307" s="287">
        <v>261000</v>
      </c>
    </row>
    <row r="308" spans="1:8" ht="15.75">
      <c r="A308" s="281" t="s">
        <v>349</v>
      </c>
      <c r="B308" s="357" t="s">
        <v>350</v>
      </c>
      <c r="C308" s="357"/>
      <c r="D308" s="357"/>
      <c r="E308" s="281"/>
      <c r="F308" s="316">
        <f>SUM(F303:F307)</f>
        <v>3767000</v>
      </c>
      <c r="G308" s="316">
        <f>SUM(G303:G307)</f>
        <v>3316000</v>
      </c>
      <c r="H308" s="316">
        <f>SUM(H303:H307)</f>
        <v>2392000</v>
      </c>
    </row>
    <row r="309" spans="1:8" ht="15.75">
      <c r="A309" s="281" t="s">
        <v>317</v>
      </c>
      <c r="B309" s="357" t="s">
        <v>734</v>
      </c>
      <c r="C309" s="357"/>
      <c r="D309" s="357"/>
      <c r="E309" s="281"/>
      <c r="F309" s="316">
        <v>3352000</v>
      </c>
      <c r="G309" s="316"/>
      <c r="H309" s="316">
        <v>1050000</v>
      </c>
    </row>
    <row r="310" spans="1:8" ht="15.75">
      <c r="A310" s="281" t="s">
        <v>319</v>
      </c>
      <c r="B310" s="357" t="s">
        <v>222</v>
      </c>
      <c r="C310" s="357"/>
      <c r="D310" s="357"/>
      <c r="E310" s="281"/>
      <c r="F310" s="316">
        <v>1521000</v>
      </c>
      <c r="G310" s="316"/>
      <c r="H310" s="316">
        <v>930000</v>
      </c>
    </row>
    <row r="311" spans="1:8" ht="15">
      <c r="A311" s="282"/>
      <c r="B311" s="357"/>
      <c r="C311" s="357"/>
      <c r="D311" s="357"/>
      <c r="E311" s="282"/>
      <c r="F311" s="287"/>
      <c r="G311" s="287"/>
      <c r="H311" s="287"/>
    </row>
    <row r="312" spans="1:8" ht="15">
      <c r="A312" s="282"/>
      <c r="B312" s="357"/>
      <c r="C312" s="357"/>
      <c r="D312" s="357"/>
      <c r="E312" s="282"/>
      <c r="F312" s="287"/>
      <c r="G312" s="287"/>
      <c r="H312" s="287"/>
    </row>
    <row r="313" spans="1:8" ht="15">
      <c r="A313" s="282" t="s">
        <v>328</v>
      </c>
      <c r="B313" s="357" t="s">
        <v>359</v>
      </c>
      <c r="C313" s="357"/>
      <c r="D313" s="357"/>
      <c r="E313" s="282"/>
      <c r="F313" s="287">
        <v>100000</v>
      </c>
      <c r="G313" s="287">
        <v>953000</v>
      </c>
      <c r="H313" s="287">
        <v>200000</v>
      </c>
    </row>
    <row r="314" spans="1:8" ht="15">
      <c r="A314" s="282"/>
      <c r="B314" s="357"/>
      <c r="C314" s="357"/>
      <c r="D314" s="357"/>
      <c r="E314" s="282"/>
      <c r="F314" s="287"/>
      <c r="G314" s="287"/>
      <c r="H314" s="287"/>
    </row>
    <row r="315" spans="1:8" ht="15">
      <c r="A315" s="282" t="s">
        <v>358</v>
      </c>
      <c r="B315" s="357" t="s">
        <v>360</v>
      </c>
      <c r="C315" s="357"/>
      <c r="D315" s="357"/>
      <c r="E315" s="282"/>
      <c r="F315" s="287">
        <v>50000</v>
      </c>
      <c r="G315" s="287">
        <v>668000</v>
      </c>
      <c r="H315" s="287">
        <v>500000</v>
      </c>
    </row>
    <row r="316" spans="1:8" ht="15">
      <c r="A316" s="282" t="s">
        <v>361</v>
      </c>
      <c r="B316" s="357" t="s">
        <v>362</v>
      </c>
      <c r="C316" s="357"/>
      <c r="D316" s="357"/>
      <c r="E316" s="282"/>
      <c r="F316" s="287">
        <v>200000</v>
      </c>
      <c r="G316" s="287">
        <v>184000</v>
      </c>
      <c r="H316" s="287">
        <v>200000</v>
      </c>
    </row>
    <row r="317" spans="1:8" ht="15">
      <c r="A317" s="282" t="s">
        <v>333</v>
      </c>
      <c r="B317" s="357" t="s">
        <v>527</v>
      </c>
      <c r="C317" s="357"/>
      <c r="D317" s="357"/>
      <c r="E317" s="282"/>
      <c r="F317" s="287"/>
      <c r="G317" s="287"/>
      <c r="H317" s="287">
        <v>700000</v>
      </c>
    </row>
    <row r="318" spans="1:8" ht="15">
      <c r="A318" s="282" t="s">
        <v>375</v>
      </c>
      <c r="B318" s="357" t="s">
        <v>540</v>
      </c>
      <c r="C318" s="357"/>
      <c r="D318" s="357"/>
      <c r="E318" s="282"/>
      <c r="F318" s="287">
        <v>200000</v>
      </c>
      <c r="G318" s="287">
        <v>232000</v>
      </c>
      <c r="H318" s="287">
        <v>250000</v>
      </c>
    </row>
    <row r="319" spans="1:8" ht="15">
      <c r="A319" s="282" t="s">
        <v>320</v>
      </c>
      <c r="B319" s="357" t="s">
        <v>342</v>
      </c>
      <c r="C319" s="357"/>
      <c r="D319" s="357"/>
      <c r="E319" s="282"/>
      <c r="F319" s="287">
        <v>200000</v>
      </c>
      <c r="G319" s="287"/>
      <c r="H319" s="287">
        <v>200000</v>
      </c>
    </row>
    <row r="320" spans="1:8" ht="15">
      <c r="A320" s="282"/>
      <c r="B320" s="357" t="s">
        <v>763</v>
      </c>
      <c r="C320" s="357"/>
      <c r="D320" s="357"/>
      <c r="E320" s="282"/>
      <c r="F320" s="287">
        <v>3500000</v>
      </c>
      <c r="G320" s="287">
        <v>5637000</v>
      </c>
      <c r="H320" s="287">
        <v>5000000</v>
      </c>
    </row>
    <row r="321" spans="1:8" ht="15">
      <c r="A321" s="282" t="s">
        <v>363</v>
      </c>
      <c r="B321" s="357" t="s">
        <v>364</v>
      </c>
      <c r="C321" s="357"/>
      <c r="D321" s="357"/>
      <c r="E321" s="282"/>
      <c r="F321" s="287">
        <v>1000000</v>
      </c>
      <c r="G321" s="287">
        <v>818000</v>
      </c>
      <c r="H321" s="287">
        <v>1000000</v>
      </c>
    </row>
    <row r="322" spans="1:8" ht="15">
      <c r="A322" s="282" t="s">
        <v>336</v>
      </c>
      <c r="B322" s="357" t="s">
        <v>325</v>
      </c>
      <c r="C322" s="357"/>
      <c r="D322" s="357"/>
      <c r="E322" s="282"/>
      <c r="F322" s="287">
        <v>770000</v>
      </c>
      <c r="G322" s="287">
        <v>1874000</v>
      </c>
      <c r="H322" s="287">
        <v>1364000</v>
      </c>
    </row>
    <row r="323" spans="1:8" ht="15">
      <c r="A323" s="282"/>
      <c r="B323" s="357"/>
      <c r="C323" s="357"/>
      <c r="D323" s="357"/>
      <c r="E323" s="282"/>
      <c r="F323" s="287"/>
      <c r="G323" s="287"/>
      <c r="H323" s="287"/>
    </row>
    <row r="324" spans="1:8" ht="15.75">
      <c r="A324" s="370" t="s">
        <v>208</v>
      </c>
      <c r="B324" s="370"/>
      <c r="C324" s="370"/>
      <c r="D324" s="370"/>
      <c r="E324" s="330"/>
      <c r="F324" s="286">
        <f>SUM(F308:F322)</f>
        <v>14660000</v>
      </c>
      <c r="G324" s="286">
        <f>SUM(G308:G322)</f>
        <v>13682000</v>
      </c>
      <c r="H324" s="286">
        <f>SUM(H308:H322)</f>
        <v>13786000</v>
      </c>
    </row>
    <row r="325" spans="1:8" ht="15">
      <c r="A325" s="60"/>
      <c r="B325" s="60"/>
      <c r="C325" s="60"/>
      <c r="D325" s="60"/>
      <c r="E325" s="60"/>
      <c r="F325" s="60"/>
      <c r="G325" s="60"/>
      <c r="H325" s="60"/>
    </row>
    <row r="326" spans="1:8" ht="15">
      <c r="A326" s="60"/>
      <c r="B326" s="60"/>
      <c r="C326" s="60"/>
      <c r="D326" s="60"/>
      <c r="E326" s="60"/>
      <c r="F326" s="60"/>
      <c r="G326" s="60"/>
      <c r="H326" s="60"/>
    </row>
    <row r="327" spans="1:8" ht="15">
      <c r="A327" s="60"/>
      <c r="B327" s="60"/>
      <c r="C327" s="60"/>
      <c r="D327" s="60"/>
      <c r="E327" s="60"/>
      <c r="F327" s="60"/>
      <c r="G327" s="60"/>
      <c r="H327" s="60"/>
    </row>
    <row r="328" spans="1:8" ht="15">
      <c r="A328" s="60"/>
      <c r="B328" s="60"/>
      <c r="C328" s="60"/>
      <c r="D328" s="60"/>
      <c r="E328" s="60"/>
      <c r="F328" s="60"/>
      <c r="G328" s="60"/>
      <c r="H328" s="60"/>
    </row>
    <row r="329" spans="1:8" ht="15">
      <c r="A329" s="60"/>
      <c r="B329" s="60"/>
      <c r="C329" s="60"/>
      <c r="D329" s="60"/>
      <c r="E329" s="60"/>
      <c r="F329" s="62"/>
      <c r="G329" s="62"/>
      <c r="H329" s="62"/>
    </row>
    <row r="330" spans="1:8" ht="15">
      <c r="A330" s="60"/>
      <c r="B330" s="60"/>
      <c r="C330" s="60"/>
      <c r="D330" s="60"/>
      <c r="E330" s="60"/>
      <c r="F330" s="60"/>
      <c r="G330" s="60"/>
      <c r="H330" s="60"/>
    </row>
    <row r="331" spans="1:8" ht="15.75">
      <c r="A331" s="368" t="s">
        <v>530</v>
      </c>
      <c r="B331" s="368"/>
      <c r="C331" s="368"/>
      <c r="D331" s="368"/>
      <c r="E331" s="368"/>
      <c r="F331" s="368"/>
      <c r="G331" s="368"/>
      <c r="H331" s="368"/>
    </row>
    <row r="332" spans="1:8" ht="15">
      <c r="A332" s="282"/>
      <c r="B332" s="357"/>
      <c r="C332" s="357"/>
      <c r="D332" s="357"/>
      <c r="E332" s="282"/>
      <c r="F332" s="282"/>
      <c r="G332" s="282"/>
      <c r="H332" s="282"/>
    </row>
    <row r="333" spans="1:8" ht="15">
      <c r="A333" s="282"/>
      <c r="B333" s="357" t="s">
        <v>82</v>
      </c>
      <c r="C333" s="357"/>
      <c r="D333" s="357"/>
      <c r="E333" s="282"/>
      <c r="F333" s="282"/>
      <c r="G333" s="282"/>
      <c r="H333" s="287"/>
    </row>
    <row r="334" spans="1:8" ht="15">
      <c r="A334" s="282" t="s">
        <v>326</v>
      </c>
      <c r="B334" s="357" t="s">
        <v>327</v>
      </c>
      <c r="C334" s="357"/>
      <c r="D334" s="357"/>
      <c r="E334" s="282"/>
      <c r="F334" s="287">
        <v>2091000</v>
      </c>
      <c r="G334" s="287">
        <v>2091000</v>
      </c>
      <c r="H334" s="287">
        <v>2178000</v>
      </c>
    </row>
    <row r="335" spans="1:8" ht="15">
      <c r="A335" s="282" t="s">
        <v>352</v>
      </c>
      <c r="B335" s="357" t="s">
        <v>353</v>
      </c>
      <c r="C335" s="357"/>
      <c r="D335" s="357"/>
      <c r="E335" s="282"/>
      <c r="F335" s="287">
        <v>209000</v>
      </c>
      <c r="G335" s="287">
        <v>274000</v>
      </c>
      <c r="H335" s="287">
        <v>262000</v>
      </c>
    </row>
    <row r="336" spans="1:8" ht="15.75">
      <c r="A336" s="281" t="s">
        <v>349</v>
      </c>
      <c r="B336" s="357" t="s">
        <v>350</v>
      </c>
      <c r="C336" s="357"/>
      <c r="D336" s="357"/>
      <c r="E336" s="281"/>
      <c r="F336" s="287"/>
      <c r="G336" s="316"/>
      <c r="H336" s="287"/>
    </row>
    <row r="337" spans="1:8" ht="15">
      <c r="A337" s="282" t="s">
        <v>351</v>
      </c>
      <c r="B337" s="357" t="s">
        <v>232</v>
      </c>
      <c r="C337" s="357"/>
      <c r="D337" s="357"/>
      <c r="E337" s="282"/>
      <c r="F337" s="287">
        <v>200000</v>
      </c>
      <c r="G337" s="287"/>
      <c r="H337" s="287">
        <v>200000</v>
      </c>
    </row>
    <row r="338" spans="1:8" ht="15.75">
      <c r="A338" s="281" t="s">
        <v>319</v>
      </c>
      <c r="B338" s="357" t="s">
        <v>222</v>
      </c>
      <c r="C338" s="357"/>
      <c r="D338" s="357"/>
      <c r="E338" s="282"/>
      <c r="F338" s="316">
        <v>707000</v>
      </c>
      <c r="G338" s="287">
        <v>274000</v>
      </c>
      <c r="H338" s="287">
        <v>743000</v>
      </c>
    </row>
    <row r="339" spans="1:10" ht="15">
      <c r="A339" s="282" t="s">
        <v>328</v>
      </c>
      <c r="B339" s="357" t="s">
        <v>538</v>
      </c>
      <c r="C339" s="357"/>
      <c r="D339" s="357"/>
      <c r="E339" s="282"/>
      <c r="F339" s="287">
        <v>1027000</v>
      </c>
      <c r="G339" s="287">
        <v>390000</v>
      </c>
      <c r="H339" s="287"/>
      <c r="I339" s="130"/>
      <c r="J339" s="130"/>
    </row>
    <row r="340" spans="1:10" ht="15">
      <c r="A340" s="282"/>
      <c r="B340" s="357" t="s">
        <v>659</v>
      </c>
      <c r="C340" s="357" t="s">
        <v>536</v>
      </c>
      <c r="D340" s="357"/>
      <c r="E340" s="282"/>
      <c r="F340" s="287"/>
      <c r="G340" s="282"/>
      <c r="H340" s="287">
        <v>300000</v>
      </c>
      <c r="I340" s="130"/>
      <c r="J340" s="130"/>
    </row>
    <row r="341" spans="1:8" ht="15.75">
      <c r="A341" s="281"/>
      <c r="B341" s="357" t="s">
        <v>660</v>
      </c>
      <c r="C341" s="357"/>
      <c r="D341" s="357"/>
      <c r="E341" s="281"/>
      <c r="F341" s="287"/>
      <c r="G341" s="316"/>
      <c r="H341" s="287">
        <v>220000</v>
      </c>
    </row>
    <row r="342" spans="1:8" ht="15.75">
      <c r="A342" s="281"/>
      <c r="B342" s="357" t="s">
        <v>661</v>
      </c>
      <c r="C342" s="357"/>
      <c r="D342" s="357"/>
      <c r="E342" s="281"/>
      <c r="F342" s="287"/>
      <c r="G342" s="316"/>
      <c r="H342" s="287">
        <v>160000</v>
      </c>
    </row>
    <row r="343" spans="1:8" ht="15">
      <c r="A343" s="282"/>
      <c r="B343" s="357" t="s">
        <v>662</v>
      </c>
      <c r="C343" s="357"/>
      <c r="D343" s="357"/>
      <c r="E343" s="282"/>
      <c r="F343" s="287"/>
      <c r="G343" s="287"/>
      <c r="H343" s="287">
        <v>280000</v>
      </c>
    </row>
    <row r="344" spans="1:8" ht="15">
      <c r="A344" s="282"/>
      <c r="B344" s="360" t="s">
        <v>666</v>
      </c>
      <c r="C344" s="354"/>
      <c r="D344" s="355"/>
      <c r="E344" s="282"/>
      <c r="F344" s="60"/>
      <c r="G344" s="287"/>
      <c r="H344" s="334">
        <v>30000</v>
      </c>
    </row>
    <row r="345" spans="1:8" ht="15">
      <c r="A345" s="282"/>
      <c r="B345" s="357" t="s">
        <v>663</v>
      </c>
      <c r="C345" s="357"/>
      <c r="D345" s="357"/>
      <c r="E345" s="282"/>
      <c r="F345" s="287">
        <v>80000</v>
      </c>
      <c r="G345" s="287"/>
      <c r="H345" s="287">
        <v>180000</v>
      </c>
    </row>
    <row r="346" spans="1:8" ht="15">
      <c r="A346" s="282"/>
      <c r="B346" s="357" t="s">
        <v>667</v>
      </c>
      <c r="C346" s="357" t="s">
        <v>537</v>
      </c>
      <c r="D346" s="357"/>
      <c r="E346" s="282"/>
      <c r="F346" s="282"/>
      <c r="G346" s="287"/>
      <c r="H346" s="287">
        <v>10000</v>
      </c>
    </row>
    <row r="347" spans="1:8" ht="15">
      <c r="A347" s="282"/>
      <c r="B347" s="357" t="s">
        <v>668</v>
      </c>
      <c r="C347" s="357" t="s">
        <v>539</v>
      </c>
      <c r="D347" s="357"/>
      <c r="E347" s="282"/>
      <c r="F347" s="282"/>
      <c r="G347" s="287"/>
      <c r="H347" s="287">
        <v>30000</v>
      </c>
    </row>
    <row r="348" spans="1:8" ht="15">
      <c r="A348" s="282" t="s">
        <v>358</v>
      </c>
      <c r="B348" s="357" t="s">
        <v>534</v>
      </c>
      <c r="C348" s="357"/>
      <c r="D348" s="357"/>
      <c r="E348" s="282"/>
      <c r="F348" s="287">
        <v>350000</v>
      </c>
      <c r="G348" s="287">
        <v>833000</v>
      </c>
      <c r="H348" s="287">
        <v>500000</v>
      </c>
    </row>
    <row r="349" spans="1:8" ht="15">
      <c r="A349" s="282" t="s">
        <v>361</v>
      </c>
      <c r="B349" s="357" t="s">
        <v>362</v>
      </c>
      <c r="C349" s="357"/>
      <c r="D349" s="357"/>
      <c r="E349" s="282"/>
      <c r="F349" s="287">
        <v>200000</v>
      </c>
      <c r="G349" s="287">
        <v>180000</v>
      </c>
      <c r="H349" s="287">
        <v>200000</v>
      </c>
    </row>
    <row r="350" spans="1:8" ht="15">
      <c r="A350" s="282"/>
      <c r="B350" s="360"/>
      <c r="C350" s="354"/>
      <c r="D350" s="354"/>
      <c r="E350" s="60"/>
      <c r="F350" s="60"/>
      <c r="G350" s="287"/>
      <c r="H350" s="287"/>
    </row>
    <row r="351" spans="1:8" ht="15">
      <c r="A351" s="282" t="s">
        <v>333</v>
      </c>
      <c r="B351" s="357" t="s">
        <v>535</v>
      </c>
      <c r="C351" s="357"/>
      <c r="D351" s="357"/>
      <c r="E351" s="282"/>
      <c r="F351" s="287">
        <v>350000</v>
      </c>
      <c r="G351" s="287">
        <v>516000</v>
      </c>
      <c r="H351" s="287"/>
    </row>
    <row r="352" spans="1:8" ht="15">
      <c r="A352" s="282"/>
      <c r="B352" s="360" t="s">
        <v>665</v>
      </c>
      <c r="C352" s="354"/>
      <c r="D352" s="355"/>
      <c r="E352" s="282"/>
      <c r="F352" s="287"/>
      <c r="G352" s="287"/>
      <c r="H352" s="334">
        <v>300000</v>
      </c>
    </row>
    <row r="353" spans="1:8" ht="15">
      <c r="A353" s="60"/>
      <c r="B353" s="354" t="s">
        <v>664</v>
      </c>
      <c r="C353" s="354"/>
      <c r="D353" s="355"/>
      <c r="E353" s="282"/>
      <c r="F353" s="60"/>
      <c r="G353" s="60"/>
      <c r="H353" s="287">
        <v>1037000</v>
      </c>
    </row>
    <row r="354" spans="1:8" ht="15">
      <c r="A354" s="282"/>
      <c r="B354" s="357" t="s">
        <v>216</v>
      </c>
      <c r="C354" s="357"/>
      <c r="D354" s="357"/>
      <c r="E354" s="282"/>
      <c r="F354" s="287"/>
      <c r="G354" s="287"/>
      <c r="H354" s="287">
        <v>50000</v>
      </c>
    </row>
    <row r="355" spans="1:8" ht="15">
      <c r="A355" s="282"/>
      <c r="B355" s="357" t="s">
        <v>658</v>
      </c>
      <c r="C355" s="357"/>
      <c r="D355" s="357"/>
      <c r="E355" s="282"/>
      <c r="F355" s="282"/>
      <c r="G355" s="282"/>
      <c r="H355" s="287">
        <v>50000</v>
      </c>
    </row>
    <row r="356" spans="1:8" ht="15">
      <c r="A356" s="282" t="s">
        <v>336</v>
      </c>
      <c r="B356" s="357" t="s">
        <v>325</v>
      </c>
      <c r="C356" s="357"/>
      <c r="D356" s="357"/>
      <c r="E356" s="282"/>
      <c r="F356" s="287">
        <v>570000</v>
      </c>
      <c r="G356" s="287">
        <v>520000</v>
      </c>
      <c r="H356" s="334">
        <v>903000</v>
      </c>
    </row>
    <row r="357" spans="1:8" ht="15">
      <c r="A357" s="282"/>
      <c r="B357" s="357"/>
      <c r="C357" s="357"/>
      <c r="D357" s="357"/>
      <c r="E357" s="282"/>
      <c r="F357" s="287"/>
      <c r="G357" s="282"/>
      <c r="H357" s="287"/>
    </row>
    <row r="358" spans="1:8" ht="15">
      <c r="A358" s="282"/>
      <c r="B358" s="357"/>
      <c r="C358" s="357"/>
      <c r="D358" s="357"/>
      <c r="E358" s="282"/>
      <c r="F358" s="287"/>
      <c r="G358" s="282"/>
      <c r="H358" s="287"/>
    </row>
    <row r="359" spans="1:8" ht="15.75">
      <c r="A359" s="370" t="s">
        <v>208</v>
      </c>
      <c r="B359" s="357"/>
      <c r="C359" s="357"/>
      <c r="D359" s="357"/>
      <c r="E359" s="330"/>
      <c r="F359" s="331">
        <f>SUM(F334:F356)</f>
        <v>5784000</v>
      </c>
      <c r="G359" s="331">
        <f>SUM(G334:G356)</f>
        <v>5078000</v>
      </c>
      <c r="H359" s="331">
        <f>SUM(H334:H356)</f>
        <v>7633000</v>
      </c>
    </row>
    <row r="360" spans="1:8" ht="15">
      <c r="A360" s="60"/>
      <c r="B360" s="60"/>
      <c r="C360" s="60"/>
      <c r="D360" s="60"/>
      <c r="E360" s="60"/>
      <c r="F360" s="60"/>
      <c r="G360" s="60"/>
      <c r="H360" s="60"/>
    </row>
    <row r="361" spans="1:8" ht="15">
      <c r="A361" s="60"/>
      <c r="B361" s="60"/>
      <c r="C361" s="60"/>
      <c r="D361" s="60"/>
      <c r="E361" s="60"/>
      <c r="F361" s="60"/>
      <c r="G361" s="60"/>
      <c r="H361" s="60"/>
    </row>
    <row r="362" spans="1:10" ht="15">
      <c r="A362" s="60"/>
      <c r="B362" s="60"/>
      <c r="C362" s="60"/>
      <c r="D362" s="60"/>
      <c r="E362" s="60"/>
      <c r="F362" s="60"/>
      <c r="G362" s="60"/>
      <c r="H362" s="60"/>
      <c r="J362" s="115"/>
    </row>
    <row r="363" spans="1:10" ht="28.5" customHeight="1">
      <c r="A363" s="241" t="s">
        <v>531</v>
      </c>
      <c r="B363" s="242"/>
      <c r="C363" s="242"/>
      <c r="D363" s="243"/>
      <c r="E363" s="243"/>
      <c r="F363" s="243"/>
      <c r="G363" s="243"/>
      <c r="H363" s="244">
        <f>SUM(H19+H69+H77+H94+H123+H166+H182+H191+H221+H227+H236+H244+H276+H296+H324+H359)</f>
        <v>408653000</v>
      </c>
      <c r="J363" s="115"/>
    </row>
    <row r="364" spans="1:10" ht="15">
      <c r="A364" s="60"/>
      <c r="B364" s="60"/>
      <c r="C364" s="60"/>
      <c r="D364" s="60"/>
      <c r="E364" s="60"/>
      <c r="F364" s="60"/>
      <c r="G364" s="60"/>
      <c r="H364" s="60"/>
      <c r="J364" s="115"/>
    </row>
    <row r="365" spans="1:8" ht="15">
      <c r="A365" s="60"/>
      <c r="B365" s="60"/>
      <c r="C365" s="60"/>
      <c r="D365" s="60"/>
      <c r="E365" s="60"/>
      <c r="F365" s="60"/>
      <c r="G365" s="60"/>
      <c r="H365" s="60"/>
    </row>
    <row r="366" spans="1:8" ht="15">
      <c r="A366" s="60"/>
      <c r="B366" s="60"/>
      <c r="C366" s="60"/>
      <c r="D366" s="60"/>
      <c r="E366" s="60"/>
      <c r="F366" s="60"/>
      <c r="G366" s="60"/>
      <c r="H366" s="60"/>
    </row>
    <row r="367" spans="1:8" ht="15.75">
      <c r="A367" s="373" t="s">
        <v>419</v>
      </c>
      <c r="B367" s="373"/>
      <c r="C367" s="373"/>
      <c r="D367" s="373"/>
      <c r="E367" s="373"/>
      <c r="F367" s="373"/>
      <c r="G367" s="373"/>
      <c r="H367" s="373"/>
    </row>
    <row r="368" spans="1:8" ht="15">
      <c r="A368" s="328"/>
      <c r="B368" s="356"/>
      <c r="C368" s="354"/>
      <c r="D368" s="355"/>
      <c r="E368" s="329"/>
      <c r="F368" s="329"/>
      <c r="G368" s="329"/>
      <c r="H368" s="287"/>
    </row>
    <row r="369" spans="1:8" ht="15.75">
      <c r="A369" s="328" t="s">
        <v>346</v>
      </c>
      <c r="B369" s="356" t="s">
        <v>564</v>
      </c>
      <c r="C369" s="354"/>
      <c r="D369" s="355"/>
      <c r="E369" s="329"/>
      <c r="F369" s="329">
        <v>17500000</v>
      </c>
      <c r="G369" s="335"/>
      <c r="H369" s="329">
        <v>17500000</v>
      </c>
    </row>
    <row r="370" spans="1:8" ht="15.75" customHeight="1">
      <c r="A370" s="328" t="s">
        <v>346</v>
      </c>
      <c r="B370" s="356" t="s">
        <v>347</v>
      </c>
      <c r="C370" s="354"/>
      <c r="D370" s="355"/>
      <c r="E370" s="329"/>
      <c r="F370" s="329">
        <v>120000000</v>
      </c>
      <c r="G370" s="329"/>
      <c r="H370" s="287">
        <v>120000000</v>
      </c>
    </row>
    <row r="371" spans="1:8" ht="15">
      <c r="A371" s="328" t="s">
        <v>345</v>
      </c>
      <c r="B371" s="356" t="s">
        <v>53</v>
      </c>
      <c r="C371" s="354"/>
      <c r="D371" s="355"/>
      <c r="E371" s="329"/>
      <c r="F371" s="329">
        <v>8300000</v>
      </c>
      <c r="G371" s="329"/>
      <c r="H371" s="287">
        <v>4000000</v>
      </c>
    </row>
    <row r="372" spans="1:8" ht="15.75">
      <c r="A372" s="353" t="s">
        <v>209</v>
      </c>
      <c r="B372" s="354"/>
      <c r="C372" s="354"/>
      <c r="D372" s="355"/>
      <c r="E372" s="336"/>
      <c r="F372" s="286">
        <f>SUM(F369:F371)</f>
        <v>145800000</v>
      </c>
      <c r="G372" s="286">
        <f>SUM(G370:G371)</f>
        <v>0</v>
      </c>
      <c r="H372" s="286">
        <f>SUM(H369:H371)</f>
        <v>141500000</v>
      </c>
    </row>
    <row r="373" spans="1:8" ht="15">
      <c r="A373" s="60"/>
      <c r="B373" s="60"/>
      <c r="C373" s="60"/>
      <c r="D373" s="60"/>
      <c r="E373" s="60"/>
      <c r="F373" s="337"/>
      <c r="G373" s="337"/>
      <c r="H373" s="338"/>
    </row>
    <row r="374" spans="1:8" ht="15">
      <c r="A374" s="60"/>
      <c r="B374" s="60"/>
      <c r="C374" s="60"/>
      <c r="D374" s="60"/>
      <c r="E374" s="60"/>
      <c r="F374" s="337"/>
      <c r="G374" s="337"/>
      <c r="H374" s="338"/>
    </row>
    <row r="375" spans="1:8" ht="15.75">
      <c r="A375" s="140"/>
      <c r="B375" s="140"/>
      <c r="C375" s="140"/>
      <c r="D375" s="140"/>
      <c r="E375" s="140"/>
      <c r="F375" s="295"/>
      <c r="G375" s="295"/>
      <c r="H375" s="141"/>
    </row>
    <row r="376" spans="1:8" ht="15">
      <c r="A376" s="60"/>
      <c r="B376" s="60"/>
      <c r="C376" s="60"/>
      <c r="D376" s="60"/>
      <c r="E376" s="60"/>
      <c r="F376" s="60"/>
      <c r="G376" s="60"/>
      <c r="H376" s="60"/>
    </row>
    <row r="377" spans="1:8" ht="15.75">
      <c r="A377" s="140"/>
      <c r="B377" s="140"/>
      <c r="C377" s="140"/>
      <c r="D377" s="140"/>
      <c r="E377" s="140"/>
      <c r="F377" s="140"/>
      <c r="G377" s="140"/>
      <c r="H377" s="141"/>
    </row>
    <row r="378" spans="1:8" ht="15.75">
      <c r="A378" s="385" t="s">
        <v>1</v>
      </c>
      <c r="B378" s="385"/>
      <c r="C378" s="385"/>
      <c r="D378" s="385"/>
      <c r="E378" s="385"/>
      <c r="F378" s="385"/>
      <c r="G378" s="385"/>
      <c r="H378" s="385"/>
    </row>
    <row r="379" spans="1:8" ht="15">
      <c r="A379" s="60"/>
      <c r="B379" s="60"/>
      <c r="C379" s="60"/>
      <c r="D379" s="60"/>
      <c r="E379" s="60"/>
      <c r="F379" s="60"/>
      <c r="G379" s="60"/>
      <c r="H379" s="60"/>
    </row>
    <row r="380" spans="1:9" ht="15" customHeight="1">
      <c r="A380" s="368" t="s">
        <v>420</v>
      </c>
      <c r="B380" s="368"/>
      <c r="C380" s="368"/>
      <c r="D380" s="368"/>
      <c r="E380" s="368"/>
      <c r="F380" s="368"/>
      <c r="G380" s="368"/>
      <c r="H380" s="368"/>
      <c r="I380" s="125"/>
    </row>
    <row r="381" spans="1:9" ht="15" customHeight="1">
      <c r="A381" s="283"/>
      <c r="B381" s="375"/>
      <c r="C381" s="357"/>
      <c r="D381" s="357"/>
      <c r="E381" s="329"/>
      <c r="F381" s="329"/>
      <c r="G381" s="329"/>
      <c r="H381" s="335"/>
      <c r="I381" s="125"/>
    </row>
    <row r="382" spans="1:9" ht="15" customHeight="1">
      <c r="A382" s="281" t="s">
        <v>391</v>
      </c>
      <c r="B382" s="358" t="s">
        <v>392</v>
      </c>
      <c r="C382" s="357"/>
      <c r="D382" s="357"/>
      <c r="E382" s="282"/>
      <c r="F382" s="316">
        <f>SUM(F383:F385)</f>
        <v>7497780</v>
      </c>
      <c r="G382" s="316">
        <v>7497780</v>
      </c>
      <c r="H382" s="316">
        <f>SUM(H383:H385)</f>
        <v>7497780</v>
      </c>
      <c r="I382" s="125"/>
    </row>
    <row r="383" spans="1:9" ht="15" customHeight="1">
      <c r="A383" s="281"/>
      <c r="B383" s="357" t="s">
        <v>549</v>
      </c>
      <c r="C383" s="357"/>
      <c r="D383" s="357"/>
      <c r="E383" s="282"/>
      <c r="F383" s="287">
        <v>4477620</v>
      </c>
      <c r="G383" s="287">
        <v>4477620</v>
      </c>
      <c r="H383" s="287">
        <v>4477620</v>
      </c>
      <c r="I383" s="125"/>
    </row>
    <row r="384" spans="1:9" ht="15" customHeight="1">
      <c r="A384" s="281"/>
      <c r="B384" s="357" t="s">
        <v>550</v>
      </c>
      <c r="C384" s="357"/>
      <c r="D384" s="357"/>
      <c r="E384" s="282"/>
      <c r="F384" s="287">
        <v>2423136</v>
      </c>
      <c r="G384" s="287">
        <v>2423136</v>
      </c>
      <c r="H384" s="287">
        <v>2423136</v>
      </c>
      <c r="I384" s="125"/>
    </row>
    <row r="385" spans="1:9" ht="15" customHeight="1">
      <c r="A385" s="281"/>
      <c r="B385" s="357" t="s">
        <v>551</v>
      </c>
      <c r="C385" s="357"/>
      <c r="D385" s="357"/>
      <c r="E385" s="282"/>
      <c r="F385" s="287">
        <v>597024</v>
      </c>
      <c r="G385" s="287">
        <v>597024</v>
      </c>
      <c r="H385" s="287">
        <v>597024</v>
      </c>
      <c r="I385" s="125"/>
    </row>
    <row r="386" spans="1:9" ht="15" customHeight="1">
      <c r="A386" s="281" t="s">
        <v>319</v>
      </c>
      <c r="B386" s="358" t="s">
        <v>222</v>
      </c>
      <c r="C386" s="357"/>
      <c r="D386" s="357"/>
      <c r="E386" s="282"/>
      <c r="F386" s="287">
        <v>2025000</v>
      </c>
      <c r="G386" s="287">
        <v>2025000</v>
      </c>
      <c r="H386" s="287">
        <v>2025000</v>
      </c>
      <c r="I386" s="125"/>
    </row>
    <row r="387" spans="1:9" ht="15" customHeight="1">
      <c r="A387" s="282"/>
      <c r="B387" s="360"/>
      <c r="C387" s="354"/>
      <c r="D387" s="355"/>
      <c r="E387" s="282"/>
      <c r="F387" s="282"/>
      <c r="G387" s="282"/>
      <c r="H387" s="282"/>
      <c r="I387" s="125"/>
    </row>
    <row r="388" spans="1:9" ht="15" customHeight="1">
      <c r="A388" s="282" t="s">
        <v>330</v>
      </c>
      <c r="B388" s="357" t="s">
        <v>355</v>
      </c>
      <c r="C388" s="357"/>
      <c r="D388" s="357"/>
      <c r="E388" s="282"/>
      <c r="F388" s="287"/>
      <c r="G388" s="287"/>
      <c r="H388" s="321"/>
      <c r="I388" s="125"/>
    </row>
    <row r="389" spans="1:8" ht="15" customHeight="1">
      <c r="A389" s="282"/>
      <c r="B389" s="357" t="s">
        <v>223</v>
      </c>
      <c r="C389" s="357"/>
      <c r="D389" s="357"/>
      <c r="E389" s="282"/>
      <c r="F389" s="287"/>
      <c r="G389" s="287"/>
      <c r="H389" s="287"/>
    </row>
    <row r="390" spans="1:8" ht="15" customHeight="1">
      <c r="A390" s="282"/>
      <c r="B390" s="357" t="s">
        <v>231</v>
      </c>
      <c r="C390" s="357"/>
      <c r="D390" s="357"/>
      <c r="E390" s="282"/>
      <c r="F390" s="287"/>
      <c r="G390" s="287"/>
      <c r="H390" s="287"/>
    </row>
    <row r="391" spans="1:8" ht="15" customHeight="1">
      <c r="A391" s="282"/>
      <c r="B391" s="357" t="s">
        <v>232</v>
      </c>
      <c r="C391" s="357"/>
      <c r="D391" s="357"/>
      <c r="E391" s="282"/>
      <c r="F391" s="287"/>
      <c r="G391" s="287"/>
      <c r="H391" s="287"/>
    </row>
    <row r="392" spans="1:8" ht="15" customHeight="1">
      <c r="A392" s="282"/>
      <c r="B392" s="358"/>
      <c r="C392" s="357"/>
      <c r="D392" s="357"/>
      <c r="E392" s="282"/>
      <c r="F392" s="282"/>
      <c r="G392" s="287"/>
      <c r="H392" s="321"/>
    </row>
    <row r="393" spans="1:8" ht="15" customHeight="1">
      <c r="A393" s="282" t="s">
        <v>332</v>
      </c>
      <c r="B393" s="357" t="s">
        <v>356</v>
      </c>
      <c r="C393" s="357"/>
      <c r="D393" s="357"/>
      <c r="E393" s="282"/>
      <c r="F393" s="287"/>
      <c r="G393" s="287"/>
      <c r="H393" s="287"/>
    </row>
    <row r="394" spans="1:8" ht="15">
      <c r="A394" s="282" t="s">
        <v>336</v>
      </c>
      <c r="B394" s="357" t="s">
        <v>325</v>
      </c>
      <c r="C394" s="357"/>
      <c r="D394" s="357"/>
      <c r="E394" s="282"/>
      <c r="F394" s="287"/>
      <c r="G394" s="287"/>
      <c r="H394" s="287"/>
    </row>
    <row r="395" spans="1:20" ht="12.75" customHeight="1">
      <c r="A395" s="282"/>
      <c r="B395" s="360"/>
      <c r="C395" s="354"/>
      <c r="D395" s="355"/>
      <c r="E395" s="282"/>
      <c r="F395" s="282"/>
      <c r="G395" s="282"/>
      <c r="H395" s="282"/>
      <c r="M395" s="384"/>
      <c r="N395" s="384"/>
      <c r="O395" s="384"/>
      <c r="P395" s="384"/>
      <c r="Q395" s="384"/>
      <c r="R395" s="384"/>
      <c r="S395" s="384"/>
      <c r="T395" s="384"/>
    </row>
    <row r="396" spans="1:8" ht="12.75" customHeight="1">
      <c r="A396" s="282"/>
      <c r="B396" s="360"/>
      <c r="C396" s="354"/>
      <c r="D396" s="355"/>
      <c r="E396" s="282"/>
      <c r="F396" s="282"/>
      <c r="G396" s="282"/>
      <c r="H396" s="282"/>
    </row>
    <row r="397" spans="1:20" ht="12.75" customHeight="1">
      <c r="A397" s="282"/>
      <c r="B397" s="360"/>
      <c r="C397" s="354"/>
      <c r="D397" s="355"/>
      <c r="E397" s="282"/>
      <c r="F397" s="282"/>
      <c r="G397" s="282"/>
      <c r="H397" s="282"/>
      <c r="T397" s="12"/>
    </row>
    <row r="398" spans="1:20" ht="12.75" customHeight="1">
      <c r="A398" s="282"/>
      <c r="B398" s="360"/>
      <c r="C398" s="354"/>
      <c r="D398" s="355"/>
      <c r="E398" s="282"/>
      <c r="F398" s="282"/>
      <c r="G398" s="282"/>
      <c r="H398" s="282"/>
      <c r="T398" s="12"/>
    </row>
    <row r="399" spans="1:20" ht="12.75" customHeight="1">
      <c r="A399" s="353" t="s">
        <v>208</v>
      </c>
      <c r="B399" s="371"/>
      <c r="C399" s="371"/>
      <c r="D399" s="372"/>
      <c r="E399" s="330"/>
      <c r="F399" s="286">
        <f>SUM(F383:F396)+220</f>
        <v>9523000</v>
      </c>
      <c r="G399" s="286">
        <f>SUM(G383:G396)</f>
        <v>9522780</v>
      </c>
      <c r="H399" s="286">
        <f>SUM(H382+H386)+220</f>
        <v>9523000</v>
      </c>
      <c r="T399" s="12"/>
    </row>
    <row r="400" spans="1:20" ht="12.75" customHeight="1">
      <c r="A400" s="60"/>
      <c r="B400" s="60"/>
      <c r="C400" s="60"/>
      <c r="D400" s="60"/>
      <c r="E400" s="60"/>
      <c r="F400" s="60"/>
      <c r="G400" s="60"/>
      <c r="H400" s="60"/>
      <c r="T400" s="12"/>
    </row>
    <row r="401" spans="1:20" ht="12.75" customHeight="1">
      <c r="A401" s="60"/>
      <c r="B401" s="60"/>
      <c r="C401" s="60"/>
      <c r="D401" s="60"/>
      <c r="E401" s="60"/>
      <c r="F401" s="60"/>
      <c r="G401" s="60"/>
      <c r="H401" s="62"/>
      <c r="T401" s="12"/>
    </row>
    <row r="402" spans="1:20" ht="12.75" customHeight="1">
      <c r="A402" s="368" t="s">
        <v>421</v>
      </c>
      <c r="B402" s="368"/>
      <c r="C402" s="368"/>
      <c r="D402" s="368"/>
      <c r="E402" s="368"/>
      <c r="F402" s="368"/>
      <c r="G402" s="368"/>
      <c r="H402" s="368"/>
      <c r="M402" s="131"/>
      <c r="N402" s="131"/>
      <c r="O402" s="131"/>
      <c r="P402" s="131"/>
      <c r="Q402" s="131"/>
      <c r="R402" s="131"/>
      <c r="S402" s="131"/>
      <c r="T402" s="132"/>
    </row>
    <row r="403" spans="1:20" ht="12.75" customHeight="1">
      <c r="A403" s="282"/>
      <c r="B403" s="357"/>
      <c r="C403" s="357"/>
      <c r="D403" s="357"/>
      <c r="E403" s="282"/>
      <c r="F403" s="282"/>
      <c r="G403" s="282"/>
      <c r="H403" s="282"/>
      <c r="M403" s="131"/>
      <c r="N403" s="131"/>
      <c r="O403" s="131"/>
      <c r="P403" s="131"/>
      <c r="Q403" s="131"/>
      <c r="R403" s="131"/>
      <c r="S403" s="131"/>
      <c r="T403" s="132"/>
    </row>
    <row r="404" spans="1:20" ht="12.75" customHeight="1">
      <c r="A404" s="282"/>
      <c r="B404" s="357"/>
      <c r="C404" s="357"/>
      <c r="D404" s="357"/>
      <c r="E404" s="282"/>
      <c r="F404" s="282"/>
      <c r="G404" s="282"/>
      <c r="H404" s="282"/>
      <c r="M404" s="131"/>
      <c r="N404" s="131"/>
      <c r="O404" s="131"/>
      <c r="P404" s="131"/>
      <c r="Q404" s="131"/>
      <c r="R404" s="131"/>
      <c r="S404" s="131"/>
      <c r="T404" s="132"/>
    </row>
    <row r="405" spans="1:20" ht="12.75" customHeight="1">
      <c r="A405" s="282"/>
      <c r="B405" s="357"/>
      <c r="C405" s="357"/>
      <c r="D405" s="357"/>
      <c r="E405" s="282"/>
      <c r="F405" s="282"/>
      <c r="G405" s="287"/>
      <c r="H405" s="282"/>
      <c r="M405" s="131"/>
      <c r="N405" s="131"/>
      <c r="O405" s="131"/>
      <c r="P405" s="131"/>
      <c r="Q405" s="131"/>
      <c r="R405" s="131"/>
      <c r="S405" s="131"/>
      <c r="T405" s="132"/>
    </row>
    <row r="406" spans="1:20" ht="12.75" customHeight="1">
      <c r="A406" s="281" t="s">
        <v>326</v>
      </c>
      <c r="B406" s="358" t="s">
        <v>372</v>
      </c>
      <c r="C406" s="357"/>
      <c r="D406" s="357"/>
      <c r="E406" s="282"/>
      <c r="F406" s="287">
        <v>49879200</v>
      </c>
      <c r="G406" s="287">
        <v>49879200</v>
      </c>
      <c r="H406" s="287">
        <v>48987000</v>
      </c>
      <c r="M406" s="131"/>
      <c r="N406" s="131"/>
      <c r="O406" s="131"/>
      <c r="P406" s="131"/>
      <c r="Q406" s="131"/>
      <c r="R406" s="131"/>
      <c r="S406" s="131"/>
      <c r="T406" s="132"/>
    </row>
    <row r="407" spans="1:20" ht="12.75" customHeight="1">
      <c r="A407" s="282"/>
      <c r="B407" s="357" t="s">
        <v>393</v>
      </c>
      <c r="C407" s="357"/>
      <c r="D407" s="357"/>
      <c r="E407" s="282"/>
      <c r="F407" s="287"/>
      <c r="G407" s="287"/>
      <c r="H407" s="287"/>
      <c r="M407" s="131"/>
      <c r="N407" s="131"/>
      <c r="O407" s="131"/>
      <c r="P407" s="131"/>
      <c r="Q407" s="131"/>
      <c r="R407" s="131"/>
      <c r="S407" s="131"/>
      <c r="T407" s="132"/>
    </row>
    <row r="408" spans="1:20" ht="12.75" customHeight="1">
      <c r="A408" s="282"/>
      <c r="B408" s="357" t="s">
        <v>624</v>
      </c>
      <c r="C408" s="357"/>
      <c r="D408" s="357"/>
      <c r="E408" s="282"/>
      <c r="F408" s="287"/>
      <c r="G408" s="287">
        <v>9120000</v>
      </c>
      <c r="H408" s="287"/>
      <c r="M408" s="131"/>
      <c r="N408" s="131"/>
      <c r="O408" s="131"/>
      <c r="P408" s="131"/>
      <c r="Q408" s="131"/>
      <c r="R408" s="131"/>
      <c r="S408" s="131"/>
      <c r="T408" s="132"/>
    </row>
    <row r="409" spans="1:20" ht="12.75" customHeight="1">
      <c r="A409" s="282" t="s">
        <v>374</v>
      </c>
      <c r="B409" s="357" t="s">
        <v>235</v>
      </c>
      <c r="C409" s="357"/>
      <c r="D409" s="357"/>
      <c r="E409" s="282"/>
      <c r="F409" s="287"/>
      <c r="G409" s="287"/>
      <c r="H409" s="287">
        <v>660000</v>
      </c>
      <c r="M409" s="131"/>
      <c r="N409" s="131"/>
      <c r="O409" s="131"/>
      <c r="P409" s="131"/>
      <c r="Q409" s="131"/>
      <c r="R409" s="131"/>
      <c r="S409" s="131"/>
      <c r="T409" s="132"/>
    </row>
    <row r="410" spans="1:20" ht="12.75" customHeight="1">
      <c r="A410" s="282" t="s">
        <v>376</v>
      </c>
      <c r="B410" s="357" t="s">
        <v>377</v>
      </c>
      <c r="C410" s="357"/>
      <c r="D410" s="357"/>
      <c r="E410" s="282"/>
      <c r="F410" s="287">
        <v>3865000</v>
      </c>
      <c r="G410" s="287">
        <v>3184000</v>
      </c>
      <c r="H410" s="287">
        <v>3489000</v>
      </c>
      <c r="M410" s="131"/>
      <c r="N410" s="131"/>
      <c r="O410" s="131"/>
      <c r="P410" s="131"/>
      <c r="Q410" s="131"/>
      <c r="R410" s="131"/>
      <c r="S410" s="131"/>
      <c r="T410" s="132"/>
    </row>
    <row r="411" spans="1:20" ht="12.75" customHeight="1">
      <c r="A411" s="282" t="s">
        <v>378</v>
      </c>
      <c r="B411" s="357" t="s">
        <v>379</v>
      </c>
      <c r="C411" s="357"/>
      <c r="D411" s="357"/>
      <c r="E411" s="282"/>
      <c r="F411" s="287">
        <v>6037000</v>
      </c>
      <c r="G411" s="287">
        <v>6037000</v>
      </c>
      <c r="H411" s="287">
        <v>7592000</v>
      </c>
      <c r="M411" s="131"/>
      <c r="N411" s="131"/>
      <c r="O411" s="131"/>
      <c r="P411" s="131"/>
      <c r="Q411" s="131"/>
      <c r="R411" s="131"/>
      <c r="S411" s="131"/>
      <c r="T411" s="132"/>
    </row>
    <row r="412" spans="1:20" ht="12.75" customHeight="1">
      <c r="A412" s="282"/>
      <c r="B412" s="357" t="s">
        <v>236</v>
      </c>
      <c r="C412" s="357"/>
      <c r="D412" s="357"/>
      <c r="E412" s="282"/>
      <c r="F412" s="287">
        <v>3096300</v>
      </c>
      <c r="G412" s="287">
        <v>3097000</v>
      </c>
      <c r="H412" s="287">
        <v>3200000</v>
      </c>
      <c r="M412" s="131"/>
      <c r="N412" s="131"/>
      <c r="O412" s="131"/>
      <c r="P412" s="131"/>
      <c r="Q412" s="131"/>
      <c r="R412" s="131"/>
      <c r="S412" s="131"/>
      <c r="T412" s="132"/>
    </row>
    <row r="413" spans="1:20" ht="12.75" customHeight="1">
      <c r="A413" s="282" t="s">
        <v>351</v>
      </c>
      <c r="B413" s="357" t="s">
        <v>232</v>
      </c>
      <c r="C413" s="357"/>
      <c r="D413" s="357"/>
      <c r="E413" s="282"/>
      <c r="F413" s="287">
        <v>2000000</v>
      </c>
      <c r="G413" s="287">
        <v>1372000</v>
      </c>
      <c r="H413" s="287">
        <v>2000000</v>
      </c>
      <c r="M413" s="131"/>
      <c r="N413" s="131"/>
      <c r="O413" s="131"/>
      <c r="P413" s="131"/>
      <c r="Q413" s="131"/>
      <c r="R413" s="131"/>
      <c r="S413" s="131"/>
      <c r="T413" s="132"/>
    </row>
    <row r="414" spans="1:20" ht="12.75" customHeight="1">
      <c r="A414" s="282"/>
      <c r="B414" s="357"/>
      <c r="C414" s="357"/>
      <c r="D414" s="357"/>
      <c r="E414" s="282"/>
      <c r="F414" s="282"/>
      <c r="G414" s="287"/>
      <c r="H414" s="287"/>
      <c r="M414" s="131"/>
      <c r="N414" s="131"/>
      <c r="O414" s="131"/>
      <c r="P414" s="131"/>
      <c r="Q414" s="131"/>
      <c r="R414" s="131"/>
      <c r="S414" s="131"/>
      <c r="T414" s="132"/>
    </row>
    <row r="415" spans="1:20" ht="12.75" customHeight="1">
      <c r="A415" s="282" t="s">
        <v>319</v>
      </c>
      <c r="B415" s="357" t="s">
        <v>222</v>
      </c>
      <c r="C415" s="357"/>
      <c r="D415" s="357"/>
      <c r="E415" s="282"/>
      <c r="F415" s="287">
        <v>15922000</v>
      </c>
      <c r="G415" s="287">
        <v>21017000</v>
      </c>
      <c r="H415" s="287">
        <v>17900000</v>
      </c>
      <c r="M415" s="131"/>
      <c r="N415" s="131"/>
      <c r="O415" s="131"/>
      <c r="P415" s="131"/>
      <c r="Q415" s="131"/>
      <c r="R415" s="131"/>
      <c r="S415" s="131"/>
      <c r="T415" s="132"/>
    </row>
    <row r="416" spans="1:20" ht="12.75" customHeight="1">
      <c r="A416" s="282" t="s">
        <v>319</v>
      </c>
      <c r="B416" s="357" t="s">
        <v>380</v>
      </c>
      <c r="C416" s="357"/>
      <c r="D416" s="357"/>
      <c r="E416" s="282"/>
      <c r="F416" s="287">
        <v>100000</v>
      </c>
      <c r="G416" s="287">
        <v>84500</v>
      </c>
      <c r="H416" s="287">
        <v>100000</v>
      </c>
      <c r="M416" s="131"/>
      <c r="N416" s="131"/>
      <c r="O416" s="131"/>
      <c r="P416" s="131"/>
      <c r="Q416" s="131"/>
      <c r="R416" s="131"/>
      <c r="S416" s="131"/>
      <c r="T416" s="132"/>
    </row>
    <row r="417" spans="1:20" ht="12.75" customHeight="1">
      <c r="A417" s="282" t="s">
        <v>319</v>
      </c>
      <c r="B417" s="357" t="s">
        <v>653</v>
      </c>
      <c r="C417" s="357"/>
      <c r="D417" s="357"/>
      <c r="E417" s="282"/>
      <c r="F417" s="287">
        <v>500000</v>
      </c>
      <c r="G417" s="287"/>
      <c r="H417" s="287">
        <v>1187000</v>
      </c>
      <c r="M417" s="131"/>
      <c r="N417" s="131"/>
      <c r="O417" s="131"/>
      <c r="P417" s="131"/>
      <c r="Q417" s="131"/>
      <c r="R417" s="131"/>
      <c r="S417" s="131"/>
      <c r="T417" s="132"/>
    </row>
    <row r="418" spans="1:20" ht="12.75" customHeight="1">
      <c r="A418" s="282"/>
      <c r="B418" s="357"/>
      <c r="C418" s="357"/>
      <c r="D418" s="357"/>
      <c r="E418" s="282"/>
      <c r="F418" s="282"/>
      <c r="G418" s="287"/>
      <c r="H418" s="287"/>
      <c r="M418" s="131"/>
      <c r="N418" s="131"/>
      <c r="O418" s="131"/>
      <c r="P418" s="131"/>
      <c r="Q418" s="131"/>
      <c r="R418" s="131"/>
      <c r="S418" s="131"/>
      <c r="T418" s="132"/>
    </row>
    <row r="419" spans="1:20" ht="12.75" customHeight="1">
      <c r="A419" s="281" t="s">
        <v>339</v>
      </c>
      <c r="B419" s="357" t="s">
        <v>83</v>
      </c>
      <c r="C419" s="357"/>
      <c r="D419" s="357"/>
      <c r="E419" s="282"/>
      <c r="F419" s="321"/>
      <c r="G419" s="287"/>
      <c r="H419" s="287"/>
      <c r="M419" s="131"/>
      <c r="N419" s="131"/>
      <c r="O419" s="131"/>
      <c r="P419" s="131"/>
      <c r="Q419" s="131"/>
      <c r="R419" s="131"/>
      <c r="S419" s="131"/>
      <c r="T419" s="132"/>
    </row>
    <row r="420" spans="1:8" ht="15">
      <c r="A420" s="282" t="s">
        <v>328</v>
      </c>
      <c r="B420" s="357" t="s">
        <v>329</v>
      </c>
      <c r="C420" s="357"/>
      <c r="D420" s="357"/>
      <c r="E420" s="282"/>
      <c r="F420" s="321"/>
      <c r="G420" s="282"/>
      <c r="H420" s="282"/>
    </row>
    <row r="421" spans="1:8" ht="15">
      <c r="A421" s="282"/>
      <c r="B421" s="357" t="s">
        <v>213</v>
      </c>
      <c r="C421" s="357"/>
      <c r="D421" s="357"/>
      <c r="E421" s="282"/>
      <c r="F421" s="287">
        <v>150000</v>
      </c>
      <c r="G421" s="287">
        <v>219000</v>
      </c>
      <c r="H421" s="287">
        <v>200000</v>
      </c>
    </row>
    <row r="422" spans="1:8" ht="15">
      <c r="A422" s="282"/>
      <c r="B422" s="357" t="s">
        <v>237</v>
      </c>
      <c r="C422" s="357"/>
      <c r="D422" s="357"/>
      <c r="E422" s="282"/>
      <c r="F422" s="287">
        <v>200000</v>
      </c>
      <c r="G422" s="287">
        <v>446000</v>
      </c>
      <c r="H422" s="287">
        <v>500000</v>
      </c>
    </row>
    <row r="423" spans="1:8" ht="14.25" customHeight="1">
      <c r="A423" s="282"/>
      <c r="B423" s="357" t="s">
        <v>238</v>
      </c>
      <c r="C423" s="357"/>
      <c r="D423" s="357"/>
      <c r="E423" s="282"/>
      <c r="F423" s="287">
        <v>150000</v>
      </c>
      <c r="G423" s="287">
        <v>16000</v>
      </c>
      <c r="H423" s="287">
        <v>100000</v>
      </c>
    </row>
    <row r="424" spans="1:8" ht="15">
      <c r="A424" s="282"/>
      <c r="B424" s="357" t="s">
        <v>381</v>
      </c>
      <c r="C424" s="357"/>
      <c r="D424" s="357"/>
      <c r="E424" s="282"/>
      <c r="F424" s="287">
        <v>500000</v>
      </c>
      <c r="G424" s="287"/>
      <c r="H424" s="287">
        <v>500000</v>
      </c>
    </row>
    <row r="425" spans="1:8" ht="12.75" customHeight="1">
      <c r="A425" s="282"/>
      <c r="B425" s="357" t="s">
        <v>390</v>
      </c>
      <c r="C425" s="357"/>
      <c r="D425" s="357"/>
      <c r="E425" s="282"/>
      <c r="F425" s="287">
        <v>1300000</v>
      </c>
      <c r="G425" s="287">
        <v>1520000</v>
      </c>
      <c r="H425" s="287">
        <v>1300000</v>
      </c>
    </row>
    <row r="426" spans="1:8" ht="12.75" customHeight="1">
      <c r="A426" s="282"/>
      <c r="B426" s="358"/>
      <c r="C426" s="357"/>
      <c r="D426" s="357"/>
      <c r="E426" s="282"/>
      <c r="F426" s="282"/>
      <c r="G426" s="282"/>
      <c r="H426" s="282"/>
    </row>
    <row r="427" spans="1:9" ht="12.75" customHeight="1">
      <c r="A427" s="282"/>
      <c r="B427" s="358"/>
      <c r="C427" s="357"/>
      <c r="D427" s="357"/>
      <c r="E427" s="282"/>
      <c r="F427" s="282"/>
      <c r="G427" s="282"/>
      <c r="H427" s="282"/>
      <c r="I427" s="125"/>
    </row>
    <row r="428" spans="1:8" ht="12.75" customHeight="1">
      <c r="A428" s="282"/>
      <c r="B428" s="357" t="s">
        <v>685</v>
      </c>
      <c r="C428" s="357"/>
      <c r="D428" s="357"/>
      <c r="E428" s="282"/>
      <c r="F428" s="282"/>
      <c r="G428" s="282"/>
      <c r="H428" s="287">
        <v>355000</v>
      </c>
    </row>
    <row r="429" spans="1:9" ht="12.75" customHeight="1">
      <c r="A429" s="282" t="s">
        <v>330</v>
      </c>
      <c r="B429" s="357" t="s">
        <v>355</v>
      </c>
      <c r="C429" s="357"/>
      <c r="D429" s="357"/>
      <c r="E429" s="282"/>
      <c r="F429" s="282"/>
      <c r="G429" s="282"/>
      <c r="H429" s="287"/>
      <c r="I429" s="125"/>
    </row>
    <row r="430" spans="1:8" ht="12.75" customHeight="1">
      <c r="A430" s="282"/>
      <c r="B430" s="357" t="s">
        <v>223</v>
      </c>
      <c r="C430" s="357"/>
      <c r="D430" s="357"/>
      <c r="E430" s="282"/>
      <c r="F430" s="287">
        <v>2600000</v>
      </c>
      <c r="G430" s="287">
        <v>2554000</v>
      </c>
      <c r="H430" s="287">
        <v>2600000</v>
      </c>
    </row>
    <row r="431" spans="1:8" ht="12.75" customHeight="1">
      <c r="A431" s="282"/>
      <c r="B431" s="357" t="s">
        <v>233</v>
      </c>
      <c r="C431" s="357"/>
      <c r="D431" s="357"/>
      <c r="E431" s="282"/>
      <c r="F431" s="287">
        <v>500000</v>
      </c>
      <c r="G431" s="287">
        <v>551000</v>
      </c>
      <c r="H431" s="287">
        <v>600000</v>
      </c>
    </row>
    <row r="432" spans="1:8" ht="12.75" customHeight="1">
      <c r="A432" s="282"/>
      <c r="B432" s="357" t="s">
        <v>382</v>
      </c>
      <c r="C432" s="357"/>
      <c r="D432" s="357"/>
      <c r="E432" s="282"/>
      <c r="F432" s="287">
        <v>500000</v>
      </c>
      <c r="G432" s="287">
        <v>1811000</v>
      </c>
      <c r="H432" s="287">
        <v>2000000</v>
      </c>
    </row>
    <row r="433" spans="1:8" ht="15">
      <c r="A433" s="282"/>
      <c r="B433" s="357" t="s">
        <v>459</v>
      </c>
      <c r="C433" s="357"/>
      <c r="D433" s="357"/>
      <c r="E433" s="282"/>
      <c r="F433" s="287">
        <v>2000000</v>
      </c>
      <c r="G433" s="287">
        <v>1970000</v>
      </c>
      <c r="H433" s="287">
        <v>2000000</v>
      </c>
    </row>
    <row r="434" spans="1:8" ht="15">
      <c r="A434" s="282" t="s">
        <v>331</v>
      </c>
      <c r="B434" s="357" t="s">
        <v>383</v>
      </c>
      <c r="C434" s="357"/>
      <c r="D434" s="357"/>
      <c r="E434" s="282"/>
      <c r="F434" s="287">
        <v>1000000</v>
      </c>
      <c r="G434" s="287">
        <v>1379000</v>
      </c>
      <c r="H434" s="287">
        <v>1500000</v>
      </c>
    </row>
    <row r="435" spans="1:8" ht="15">
      <c r="A435" s="282" t="s">
        <v>332</v>
      </c>
      <c r="B435" s="357" t="s">
        <v>384</v>
      </c>
      <c r="C435" s="357"/>
      <c r="D435" s="357"/>
      <c r="E435" s="282"/>
      <c r="F435" s="287">
        <v>3300000</v>
      </c>
      <c r="G435" s="287">
        <v>4144000</v>
      </c>
      <c r="H435" s="287">
        <v>4500000</v>
      </c>
    </row>
    <row r="436" spans="1:8" ht="15">
      <c r="A436" s="282" t="s">
        <v>333</v>
      </c>
      <c r="B436" s="357" t="s">
        <v>334</v>
      </c>
      <c r="C436" s="357"/>
      <c r="D436" s="357"/>
      <c r="E436" s="282"/>
      <c r="F436" s="282"/>
      <c r="G436" s="287"/>
      <c r="H436" s="287"/>
    </row>
    <row r="437" spans="1:8" ht="15">
      <c r="A437" s="282"/>
      <c r="B437" s="357" t="s">
        <v>219</v>
      </c>
      <c r="C437" s="357"/>
      <c r="D437" s="357"/>
      <c r="E437" s="282"/>
      <c r="F437" s="287">
        <v>850000</v>
      </c>
      <c r="G437" s="287">
        <v>573000</v>
      </c>
      <c r="H437" s="287">
        <v>700000</v>
      </c>
    </row>
    <row r="438" spans="1:8" ht="15">
      <c r="A438" s="282"/>
      <c r="B438" s="357" t="s">
        <v>214</v>
      </c>
      <c r="C438" s="357"/>
      <c r="D438" s="357"/>
      <c r="E438" s="282"/>
      <c r="F438" s="287">
        <v>800000</v>
      </c>
      <c r="G438" s="287">
        <v>429000</v>
      </c>
      <c r="H438" s="287">
        <v>600000</v>
      </c>
    </row>
    <row r="439" spans="1:8" ht="15">
      <c r="A439" s="282"/>
      <c r="B439" s="357" t="s">
        <v>216</v>
      </c>
      <c r="C439" s="357"/>
      <c r="D439" s="357"/>
      <c r="E439" s="282"/>
      <c r="F439" s="287">
        <v>400000</v>
      </c>
      <c r="G439" s="287">
        <v>265000</v>
      </c>
      <c r="H439" s="287">
        <v>400000</v>
      </c>
    </row>
    <row r="440" spans="1:9" ht="15">
      <c r="A440" s="282" t="s">
        <v>335</v>
      </c>
      <c r="B440" s="357" t="s">
        <v>738</v>
      </c>
      <c r="C440" s="357"/>
      <c r="D440" s="357"/>
      <c r="E440" s="282"/>
      <c r="F440" s="287">
        <v>500000</v>
      </c>
      <c r="G440" s="287">
        <v>158000</v>
      </c>
      <c r="H440" s="287">
        <v>973000</v>
      </c>
      <c r="I440" s="125"/>
    </row>
    <row r="441" spans="1:8" ht="15">
      <c r="A441" s="282" t="s">
        <v>375</v>
      </c>
      <c r="B441" s="357" t="s">
        <v>385</v>
      </c>
      <c r="C441" s="357"/>
      <c r="D441" s="357"/>
      <c r="E441" s="282"/>
      <c r="F441" s="287">
        <v>1000000</v>
      </c>
      <c r="G441" s="287">
        <v>14000</v>
      </c>
      <c r="H441" s="287">
        <v>1000000</v>
      </c>
    </row>
    <row r="442" spans="1:9" ht="15">
      <c r="A442" s="282" t="s">
        <v>320</v>
      </c>
      <c r="B442" s="357" t="s">
        <v>395</v>
      </c>
      <c r="C442" s="357"/>
      <c r="D442" s="357"/>
      <c r="E442" s="282"/>
      <c r="F442" s="287">
        <v>6000000</v>
      </c>
      <c r="G442" s="287">
        <v>9069000</v>
      </c>
      <c r="H442" s="287">
        <v>8000000</v>
      </c>
      <c r="I442" s="125"/>
    </row>
    <row r="443" spans="1:8" ht="15">
      <c r="A443" s="282" t="s">
        <v>343</v>
      </c>
      <c r="B443" s="357" t="s">
        <v>386</v>
      </c>
      <c r="C443" s="357"/>
      <c r="D443" s="357"/>
      <c r="E443" s="282"/>
      <c r="F443" s="287">
        <v>1500000</v>
      </c>
      <c r="G443" s="287">
        <v>78000</v>
      </c>
      <c r="H443" s="287">
        <v>500000</v>
      </c>
    </row>
    <row r="444" spans="1:9" ht="15">
      <c r="A444" s="282" t="s">
        <v>387</v>
      </c>
      <c r="B444" s="357" t="s">
        <v>533</v>
      </c>
      <c r="C444" s="357"/>
      <c r="D444" s="357"/>
      <c r="E444" s="282"/>
      <c r="F444" s="287">
        <v>4000000</v>
      </c>
      <c r="G444" s="287"/>
      <c r="H444" s="287">
        <v>2000000</v>
      </c>
      <c r="I444" s="125"/>
    </row>
    <row r="445" spans="1:9" ht="15">
      <c r="A445" s="282" t="s">
        <v>336</v>
      </c>
      <c r="B445" s="357" t="s">
        <v>325</v>
      </c>
      <c r="C445" s="357"/>
      <c r="D445" s="357"/>
      <c r="E445" s="282"/>
      <c r="F445" s="287">
        <v>5934000</v>
      </c>
      <c r="G445" s="287">
        <v>6308000</v>
      </c>
      <c r="H445" s="287">
        <v>9418000</v>
      </c>
      <c r="I445" s="125"/>
    </row>
    <row r="446" spans="1:8" ht="15">
      <c r="A446" s="282" t="s">
        <v>345</v>
      </c>
      <c r="B446" s="357" t="s">
        <v>53</v>
      </c>
      <c r="C446" s="357"/>
      <c r="D446" s="357"/>
      <c r="E446" s="282"/>
      <c r="F446" s="287">
        <v>50000</v>
      </c>
      <c r="G446" s="287"/>
      <c r="H446" s="287">
        <v>50000</v>
      </c>
    </row>
    <row r="447" spans="1:9" ht="15">
      <c r="A447" s="282" t="s">
        <v>363</v>
      </c>
      <c r="B447" s="357" t="s">
        <v>388</v>
      </c>
      <c r="C447" s="357"/>
      <c r="D447" s="357"/>
      <c r="E447" s="282"/>
      <c r="F447" s="287">
        <v>5000000</v>
      </c>
      <c r="G447" s="287">
        <v>4862000</v>
      </c>
      <c r="H447" s="287">
        <v>5000000</v>
      </c>
      <c r="I447" s="125"/>
    </row>
    <row r="448" spans="1:8" ht="15">
      <c r="A448" s="282"/>
      <c r="B448" s="357" t="s">
        <v>278</v>
      </c>
      <c r="C448" s="357"/>
      <c r="D448" s="357"/>
      <c r="E448" s="282"/>
      <c r="F448" s="287">
        <v>2522000</v>
      </c>
      <c r="G448" s="287"/>
      <c r="H448" s="287"/>
    </row>
    <row r="449" spans="1:8" ht="15">
      <c r="A449" s="282"/>
      <c r="B449" s="357" t="s">
        <v>240</v>
      </c>
      <c r="C449" s="357"/>
      <c r="D449" s="357"/>
      <c r="E449" s="282"/>
      <c r="F449" s="287">
        <v>66000</v>
      </c>
      <c r="G449" s="287"/>
      <c r="H449" s="287"/>
    </row>
    <row r="450" spans="1:8" ht="15">
      <c r="A450" s="282" t="s">
        <v>344</v>
      </c>
      <c r="B450" s="369" t="s">
        <v>625</v>
      </c>
      <c r="C450" s="369"/>
      <c r="D450" s="369"/>
      <c r="E450" s="282"/>
      <c r="F450" s="282"/>
      <c r="G450" s="282"/>
      <c r="H450" s="287">
        <v>120000</v>
      </c>
    </row>
    <row r="451" spans="1:9" ht="15">
      <c r="A451" s="282" t="s">
        <v>322</v>
      </c>
      <c r="B451" s="357" t="s">
        <v>389</v>
      </c>
      <c r="C451" s="357"/>
      <c r="D451" s="357"/>
      <c r="E451" s="282"/>
      <c r="F451" s="287">
        <v>400000</v>
      </c>
      <c r="G451" s="287">
        <v>183000</v>
      </c>
      <c r="H451" s="287">
        <v>400000</v>
      </c>
      <c r="I451" s="26"/>
    </row>
    <row r="452" spans="1:9" ht="15">
      <c r="A452" s="282"/>
      <c r="B452" s="357" t="s">
        <v>722</v>
      </c>
      <c r="C452" s="357"/>
      <c r="D452" s="357"/>
      <c r="E452" s="282"/>
      <c r="F452" s="287"/>
      <c r="G452" s="287"/>
      <c r="H452" s="287">
        <v>2047000</v>
      </c>
      <c r="I452" s="26"/>
    </row>
    <row r="453" spans="1:9" ht="15">
      <c r="A453" s="282" t="s">
        <v>337</v>
      </c>
      <c r="B453" s="357" t="s">
        <v>684</v>
      </c>
      <c r="C453" s="357"/>
      <c r="D453" s="357"/>
      <c r="E453" s="282"/>
      <c r="F453" s="287">
        <v>900000</v>
      </c>
      <c r="G453" s="287">
        <v>1132000</v>
      </c>
      <c r="H453" s="287">
        <v>1717000</v>
      </c>
      <c r="I453" s="26"/>
    </row>
    <row r="454" spans="1:9" ht="15">
      <c r="A454" s="282" t="s">
        <v>323</v>
      </c>
      <c r="B454" s="357" t="s">
        <v>338</v>
      </c>
      <c r="C454" s="357"/>
      <c r="D454" s="357"/>
      <c r="E454" s="282"/>
      <c r="F454" s="287">
        <v>350000</v>
      </c>
      <c r="G454" s="287">
        <v>355000</v>
      </c>
      <c r="H454" s="287">
        <v>1157000</v>
      </c>
      <c r="I454" s="26"/>
    </row>
    <row r="455" spans="1:8" ht="15.75">
      <c r="A455" s="370" t="s">
        <v>209</v>
      </c>
      <c r="B455" s="370"/>
      <c r="C455" s="370"/>
      <c r="D455" s="370"/>
      <c r="E455" s="330"/>
      <c r="F455" s="331">
        <f>SUM(F406:F456)</f>
        <v>123871500</v>
      </c>
      <c r="G455" s="331">
        <f>SUM(G406:G456)</f>
        <v>131826700</v>
      </c>
      <c r="H455" s="331">
        <f>SUM(H406:H454)</f>
        <v>135352000</v>
      </c>
    </row>
    <row r="456" spans="1:8" ht="15.75">
      <c r="A456" s="353" t="s">
        <v>244</v>
      </c>
      <c r="B456" s="371"/>
      <c r="C456" s="371"/>
      <c r="D456" s="372"/>
      <c r="E456" s="286"/>
      <c r="F456" s="286">
        <f>F399+F455+500</f>
        <v>133395000</v>
      </c>
      <c r="G456" s="286">
        <f>G399+G455</f>
        <v>141349480</v>
      </c>
      <c r="H456" s="286">
        <f>H399+H455</f>
        <v>144875000</v>
      </c>
    </row>
    <row r="458" spans="1:8" ht="15">
      <c r="A458" s="326"/>
      <c r="B458" s="359"/>
      <c r="C458" s="359"/>
      <c r="D458" s="359"/>
      <c r="E458" s="326"/>
      <c r="F458" s="326"/>
      <c r="G458" s="333"/>
      <c r="H458" s="333"/>
    </row>
    <row r="459" spans="1:8" ht="12.75">
      <c r="A459" s="230"/>
      <c r="B459" s="230"/>
      <c r="C459" s="230"/>
      <c r="D459" s="230"/>
      <c r="E459" s="230"/>
      <c r="F459" s="230"/>
      <c r="G459" s="230"/>
      <c r="H459" s="230"/>
    </row>
    <row r="460" spans="1:8" ht="15">
      <c r="A460" s="326"/>
      <c r="B460" s="359"/>
      <c r="C460" s="359"/>
      <c r="D460" s="359"/>
      <c r="E460" s="326"/>
      <c r="F460" s="326"/>
      <c r="G460" s="333"/>
      <c r="H460" s="333"/>
    </row>
    <row r="461" spans="1:8" ht="15">
      <c r="A461" s="326"/>
      <c r="B461" s="359"/>
      <c r="C461" s="359"/>
      <c r="D461" s="359"/>
      <c r="E461" s="326"/>
      <c r="F461" s="326"/>
      <c r="G461" s="326"/>
      <c r="H461" s="326"/>
    </row>
    <row r="462" spans="1:8" ht="12.75">
      <c r="A462" s="230"/>
      <c r="B462" s="230"/>
      <c r="C462" s="230"/>
      <c r="D462" s="230"/>
      <c r="E462" s="230"/>
      <c r="F462" s="230"/>
      <c r="G462" s="230"/>
      <c r="H462" s="230"/>
    </row>
    <row r="463" spans="1:8" ht="12.75">
      <c r="A463" s="230"/>
      <c r="B463" s="230"/>
      <c r="C463" s="230"/>
      <c r="D463" s="230"/>
      <c r="E463" s="230"/>
      <c r="F463" s="230"/>
      <c r="G463" s="230"/>
      <c r="H463" s="230"/>
    </row>
    <row r="464" spans="1:8" ht="12.75">
      <c r="A464" s="230"/>
      <c r="B464" s="230"/>
      <c r="C464" s="230"/>
      <c r="D464" s="230"/>
      <c r="E464" s="230"/>
      <c r="F464" s="230"/>
      <c r="G464" s="230"/>
      <c r="H464" s="230"/>
    </row>
    <row r="465" spans="1:4" ht="12.75">
      <c r="A465" s="349"/>
      <c r="B465" s="349"/>
      <c r="C465" s="349"/>
      <c r="D465" s="349"/>
    </row>
    <row r="468" ht="12.75">
      <c r="I468" s="133"/>
    </row>
    <row r="469" ht="12.75">
      <c r="I469" s="133"/>
    </row>
    <row r="470" ht="12.75">
      <c r="I470" s="133"/>
    </row>
    <row r="471" ht="12.75">
      <c r="I471" s="133"/>
    </row>
    <row r="472" ht="12.75">
      <c r="I472" s="134"/>
    </row>
    <row r="473" ht="12.75">
      <c r="I473" s="134"/>
    </row>
    <row r="474" ht="12.75">
      <c r="I474" s="134"/>
    </row>
    <row r="475" ht="12.75">
      <c r="I475" s="134"/>
    </row>
    <row r="476" ht="12.75">
      <c r="I476" s="134"/>
    </row>
    <row r="477" ht="12.75">
      <c r="I477" s="83"/>
    </row>
    <row r="478" ht="12.75">
      <c r="I478" s="83"/>
    </row>
    <row r="479" ht="12.75">
      <c r="I479" s="134"/>
    </row>
    <row r="480" ht="12.75">
      <c r="I480" s="134"/>
    </row>
    <row r="481" ht="12.75">
      <c r="I481" s="134"/>
    </row>
    <row r="482" ht="12.75">
      <c r="I482" s="134"/>
    </row>
    <row r="483" ht="12.75">
      <c r="I483" s="134"/>
    </row>
    <row r="484" ht="12.75">
      <c r="I484" s="134"/>
    </row>
    <row r="485" ht="12.75">
      <c r="I485" s="134"/>
    </row>
    <row r="486" ht="12.75">
      <c r="I486" s="134"/>
    </row>
    <row r="487" ht="12.75">
      <c r="I487" s="134"/>
    </row>
    <row r="488" ht="12.75">
      <c r="I488" s="134"/>
    </row>
    <row r="489" ht="12.75">
      <c r="I489" s="134"/>
    </row>
    <row r="490" ht="12.75">
      <c r="I490" s="134"/>
    </row>
    <row r="491" ht="12.75">
      <c r="I491" s="134"/>
    </row>
    <row r="492" ht="12.75">
      <c r="I492" s="134"/>
    </row>
    <row r="493" ht="12.75">
      <c r="I493" s="134"/>
    </row>
    <row r="494" ht="12.75">
      <c r="I494" s="134"/>
    </row>
    <row r="495" ht="12.75">
      <c r="I495" s="134"/>
    </row>
    <row r="496" ht="12.75">
      <c r="I496" s="134"/>
    </row>
    <row r="498" ht="12.75">
      <c r="I498" s="134"/>
    </row>
    <row r="499" ht="12.75">
      <c r="I499" s="134"/>
    </row>
    <row r="500" ht="12.75">
      <c r="I500" s="134"/>
    </row>
    <row r="501" ht="12.75">
      <c r="I501" s="134"/>
    </row>
    <row r="502" ht="12.75">
      <c r="I502" s="134"/>
    </row>
    <row r="503" ht="12.75">
      <c r="I503" s="134"/>
    </row>
    <row r="504" ht="12.75">
      <c r="I504" s="134"/>
    </row>
    <row r="505" ht="12.75">
      <c r="I505" s="134"/>
    </row>
    <row r="506" ht="12.75">
      <c r="I506" s="134"/>
    </row>
    <row r="507" ht="12.75">
      <c r="I507" s="134"/>
    </row>
    <row r="508" ht="12.75">
      <c r="I508" s="134"/>
    </row>
    <row r="509" ht="12.75">
      <c r="I509" s="134"/>
    </row>
    <row r="510" ht="12.75">
      <c r="I510" s="134"/>
    </row>
    <row r="511" ht="12.75">
      <c r="I511" s="134"/>
    </row>
    <row r="512" ht="12.75">
      <c r="I512" s="134"/>
    </row>
    <row r="513" ht="12.75">
      <c r="I513" s="134"/>
    </row>
    <row r="514" ht="12.75">
      <c r="I514" s="134"/>
    </row>
    <row r="515" ht="12.75">
      <c r="I515" s="134"/>
    </row>
    <row r="516" ht="12.75">
      <c r="I516" s="134"/>
    </row>
    <row r="517" ht="12.75">
      <c r="I517" s="134"/>
    </row>
    <row r="518" ht="12.75">
      <c r="I518" s="134"/>
    </row>
    <row r="519" ht="12.75">
      <c r="I519" s="134"/>
    </row>
    <row r="520" ht="12.75">
      <c r="I520" s="134"/>
    </row>
    <row r="521" ht="12.75">
      <c r="I521" s="134"/>
    </row>
    <row r="532" ht="12.75">
      <c r="I532" s="123"/>
    </row>
    <row r="533" ht="12.75">
      <c r="I533" s="134"/>
    </row>
    <row r="534" ht="12.75">
      <c r="I534" s="134"/>
    </row>
    <row r="535" ht="12.75">
      <c r="I535" s="134"/>
    </row>
    <row r="536" ht="12.75">
      <c r="I536" s="134"/>
    </row>
    <row r="537" ht="12.75">
      <c r="I537" s="134"/>
    </row>
    <row r="538" ht="12.75">
      <c r="I538" s="134"/>
    </row>
    <row r="539" ht="12.75">
      <c r="I539" s="134"/>
    </row>
    <row r="540" ht="12.75">
      <c r="I540" s="134"/>
    </row>
    <row r="541" ht="12.75">
      <c r="I541" s="134"/>
    </row>
    <row r="542" ht="15">
      <c r="I542" s="61"/>
    </row>
    <row r="543" spans="1:9" ht="15">
      <c r="A543" s="392"/>
      <c r="B543" s="392"/>
      <c r="C543" s="392"/>
      <c r="D543" s="392"/>
      <c r="E543" s="129"/>
      <c r="F543" s="129"/>
      <c r="G543" s="129"/>
      <c r="H543" s="129"/>
      <c r="I543" s="61"/>
    </row>
    <row r="544" ht="12.75">
      <c r="I544" s="117"/>
    </row>
    <row r="545" spans="1:10" ht="12.75">
      <c r="A545" s="129"/>
      <c r="F545" s="12"/>
      <c r="G545" s="83"/>
      <c r="H545" s="12"/>
      <c r="I545" s="117"/>
      <c r="J545" s="115"/>
    </row>
    <row r="546" spans="1:9" ht="12.75">
      <c r="A546" s="129"/>
      <c r="F546" s="12"/>
      <c r="G546" s="83"/>
      <c r="H546" s="12"/>
      <c r="I546" s="117"/>
    </row>
    <row r="547" spans="1:9" ht="12.75">
      <c r="A547" s="135"/>
      <c r="F547" s="12"/>
      <c r="G547" s="83"/>
      <c r="H547" s="12"/>
      <c r="I547" s="117"/>
    </row>
    <row r="548" spans="1:9" ht="12.75">
      <c r="A548" s="135"/>
      <c r="F548" s="12"/>
      <c r="G548" s="83"/>
      <c r="H548" s="12"/>
      <c r="I548" s="117"/>
    </row>
    <row r="549" spans="1:9" ht="12.75">
      <c r="A549" s="135"/>
      <c r="B549" s="135"/>
      <c r="C549" s="135"/>
      <c r="D549" s="135"/>
      <c r="E549" s="135"/>
      <c r="F549" s="134"/>
      <c r="G549" s="206"/>
      <c r="H549" s="206"/>
      <c r="I549" s="117"/>
    </row>
    <row r="550" ht="12.75">
      <c r="I550" s="117"/>
    </row>
    <row r="551" spans="7:9" ht="15">
      <c r="G551" s="12"/>
      <c r="H551" s="12"/>
      <c r="I551" s="61"/>
    </row>
    <row r="552" ht="15">
      <c r="I552" s="61"/>
    </row>
    <row r="553" ht="15">
      <c r="I553" s="61"/>
    </row>
    <row r="554" ht="15">
      <c r="I554" s="61"/>
    </row>
    <row r="555" ht="15">
      <c r="I555" s="61"/>
    </row>
    <row r="556" ht="15">
      <c r="I556" s="61"/>
    </row>
    <row r="557" ht="15">
      <c r="I557" s="61"/>
    </row>
    <row r="558" ht="15">
      <c r="I558" s="61"/>
    </row>
    <row r="559" ht="15">
      <c r="I559" s="61"/>
    </row>
    <row r="560" ht="15">
      <c r="I560" s="61"/>
    </row>
    <row r="561" spans="1:9" ht="15">
      <c r="A561" s="83"/>
      <c r="B561" s="83"/>
      <c r="C561" s="83"/>
      <c r="D561" s="83"/>
      <c r="E561" s="83"/>
      <c r="F561" s="12"/>
      <c r="G561" s="84"/>
      <c r="H561" s="12"/>
      <c r="I561" s="61"/>
    </row>
    <row r="562" spans="1:9" ht="15">
      <c r="A562" s="83"/>
      <c r="I562" s="61"/>
    </row>
    <row r="563" spans="1:9" ht="15" customHeight="1" hidden="1">
      <c r="A563" s="83" t="s">
        <v>276</v>
      </c>
      <c r="B563" s="83"/>
      <c r="C563" s="83"/>
      <c r="D563" s="83"/>
      <c r="E563" s="83"/>
      <c r="F563" s="117"/>
      <c r="G563" s="84"/>
      <c r="H563" s="12"/>
      <c r="I563" s="61"/>
    </row>
    <row r="564" spans="1:9" ht="15" customHeight="1" hidden="1">
      <c r="A564" s="83" t="s">
        <v>358</v>
      </c>
      <c r="B564" s="83" t="s">
        <v>394</v>
      </c>
      <c r="C564" s="83"/>
      <c r="D564" s="83"/>
      <c r="E564" s="83"/>
      <c r="F564" s="205">
        <v>50000</v>
      </c>
      <c r="G564" s="84"/>
      <c r="H564" s="12">
        <v>50000</v>
      </c>
      <c r="I564" s="61"/>
    </row>
    <row r="565" spans="2:9" ht="15" customHeight="1" hidden="1">
      <c r="B565" s="83" t="s">
        <v>381</v>
      </c>
      <c r="C565" s="83"/>
      <c r="D565" s="83"/>
      <c r="E565" s="83"/>
      <c r="F565" s="205">
        <v>20000</v>
      </c>
      <c r="G565" s="84">
        <v>20000</v>
      </c>
      <c r="H565" s="12">
        <v>20000</v>
      </c>
      <c r="I565" s="61"/>
    </row>
    <row r="566" spans="1:9" ht="15" customHeight="1" hidden="1">
      <c r="A566" s="83" t="s">
        <v>332</v>
      </c>
      <c r="B566" s="83" t="s">
        <v>277</v>
      </c>
      <c r="C566" s="83"/>
      <c r="D566" s="83"/>
      <c r="E566" s="83"/>
      <c r="F566" s="205">
        <v>54000</v>
      </c>
      <c r="G566" s="12">
        <v>54000</v>
      </c>
      <c r="H566" s="12">
        <v>54000</v>
      </c>
      <c r="I566" s="61"/>
    </row>
    <row r="567" spans="1:9" ht="15" customHeight="1" hidden="1">
      <c r="A567" s="83" t="s">
        <v>333</v>
      </c>
      <c r="B567" s="83" t="s">
        <v>334</v>
      </c>
      <c r="C567" s="83"/>
      <c r="D567" s="83"/>
      <c r="E567" s="83"/>
      <c r="F567" s="205">
        <v>110000</v>
      </c>
      <c r="G567" s="83"/>
      <c r="H567" s="12">
        <v>100000</v>
      </c>
      <c r="I567" s="61"/>
    </row>
    <row r="568" spans="7:9" ht="15" customHeight="1">
      <c r="G568" s="83"/>
      <c r="H568" s="12"/>
      <c r="I568" s="61"/>
    </row>
    <row r="569" ht="15" customHeight="1">
      <c r="I569" s="61"/>
    </row>
    <row r="570" ht="15">
      <c r="I570" s="61"/>
    </row>
    <row r="571" ht="15">
      <c r="I571" s="61"/>
    </row>
    <row r="572" ht="15">
      <c r="I572" s="61"/>
    </row>
    <row r="573" ht="15">
      <c r="I573" s="61"/>
    </row>
    <row r="574" ht="15">
      <c r="I574" s="61"/>
    </row>
    <row r="575" ht="15">
      <c r="I575" s="61"/>
    </row>
    <row r="576" ht="15">
      <c r="I576" s="61"/>
    </row>
    <row r="577" ht="15">
      <c r="I577" s="61"/>
    </row>
    <row r="578" ht="15">
      <c r="I578" s="61"/>
    </row>
    <row r="579" ht="15">
      <c r="I579" s="61"/>
    </row>
    <row r="580" ht="15">
      <c r="I580" s="61"/>
    </row>
    <row r="581" ht="15">
      <c r="I581" s="61"/>
    </row>
    <row r="582" ht="15">
      <c r="I582" s="61"/>
    </row>
    <row r="583" ht="15">
      <c r="I583" s="61"/>
    </row>
    <row r="584" ht="12.75">
      <c r="I584" s="117"/>
    </row>
    <row r="585" ht="12.75">
      <c r="I585" s="117"/>
    </row>
    <row r="586" ht="12.75">
      <c r="I586" s="117"/>
    </row>
    <row r="587" ht="12.75">
      <c r="I587" s="117"/>
    </row>
    <row r="588" ht="12.75">
      <c r="I588" s="117"/>
    </row>
    <row r="589" ht="12.75">
      <c r="I589" s="117"/>
    </row>
    <row r="590" ht="12.75">
      <c r="I590" s="117"/>
    </row>
    <row r="591" ht="12.75">
      <c r="I591" s="117"/>
    </row>
    <row r="592" ht="12.75">
      <c r="I592" s="117"/>
    </row>
    <row r="593" ht="12.75">
      <c r="I593" s="117"/>
    </row>
    <row r="594" ht="12.75">
      <c r="I594" s="117"/>
    </row>
    <row r="595" spans="1:9" ht="15.75">
      <c r="A595" s="290"/>
      <c r="B595" s="290"/>
      <c r="C595" s="290"/>
      <c r="D595" s="290"/>
      <c r="I595" s="117"/>
    </row>
    <row r="596" ht="12.75">
      <c r="I596" s="117"/>
    </row>
    <row r="597" spans="1:9" ht="15.75">
      <c r="A597" s="290"/>
      <c r="B597" s="290"/>
      <c r="C597" s="290"/>
      <c r="D597" s="290"/>
      <c r="I597" s="117"/>
    </row>
    <row r="598" ht="12.75">
      <c r="I598" s="117"/>
    </row>
    <row r="599" spans="1:10" ht="15.75">
      <c r="A599" s="111"/>
      <c r="B599" s="207"/>
      <c r="C599" s="111"/>
      <c r="D599" s="112"/>
      <c r="I599" s="117"/>
      <c r="J599" s="115"/>
    </row>
    <row r="600" spans="1:9" ht="15.75">
      <c r="A600" s="111"/>
      <c r="B600" s="207"/>
      <c r="C600" s="111"/>
      <c r="D600" s="210"/>
      <c r="I600" s="117"/>
    </row>
    <row r="601" spans="1:9" ht="15.75">
      <c r="A601" s="111"/>
      <c r="B601" s="207"/>
      <c r="C601" s="111"/>
      <c r="D601" s="210"/>
      <c r="I601" s="117"/>
    </row>
    <row r="602" spans="1:9" ht="15.75">
      <c r="A602" s="111"/>
      <c r="B602" s="207"/>
      <c r="C602" s="111"/>
      <c r="D602" s="112"/>
      <c r="I602" s="117"/>
    </row>
    <row r="603" spans="1:9" ht="15.75">
      <c r="A603" s="111"/>
      <c r="B603" s="207"/>
      <c r="C603" s="111"/>
      <c r="D603" s="112"/>
      <c r="I603" s="117"/>
    </row>
    <row r="604" spans="1:9" ht="15.75">
      <c r="A604" s="111"/>
      <c r="B604" s="207"/>
      <c r="C604" s="111"/>
      <c r="D604" s="112"/>
      <c r="I604" s="117"/>
    </row>
    <row r="605" spans="1:9" ht="15.75">
      <c r="A605" s="111"/>
      <c r="B605" s="207"/>
      <c r="C605" s="111"/>
      <c r="D605" s="112"/>
      <c r="I605" s="117"/>
    </row>
    <row r="606" spans="1:9" ht="15.75">
      <c r="A606" s="111"/>
      <c r="B606" s="207"/>
      <c r="C606" s="111"/>
      <c r="D606" s="112"/>
      <c r="I606" s="117"/>
    </row>
    <row r="607" spans="2:9" ht="15.75">
      <c r="B607" s="207"/>
      <c r="C607" s="111"/>
      <c r="D607" s="112"/>
      <c r="I607" s="117"/>
    </row>
    <row r="608" spans="2:9" ht="15.75">
      <c r="B608" s="207"/>
      <c r="C608" s="111"/>
      <c r="D608" s="112"/>
      <c r="I608" s="117"/>
    </row>
    <row r="609" spans="2:9" ht="15.75">
      <c r="B609" s="207"/>
      <c r="C609" s="111"/>
      <c r="D609" s="112"/>
      <c r="I609" s="117"/>
    </row>
    <row r="610" spans="2:9" ht="15.75">
      <c r="B610" s="207"/>
      <c r="C610" s="111"/>
      <c r="D610" s="112"/>
      <c r="I610" s="117"/>
    </row>
    <row r="611" spans="2:9" ht="15.75">
      <c r="B611" s="207"/>
      <c r="C611" s="111"/>
      <c r="D611" s="112"/>
      <c r="I611" s="117"/>
    </row>
    <row r="612" spans="2:9" ht="15.75">
      <c r="B612" s="207"/>
      <c r="C612" s="111"/>
      <c r="D612" s="112"/>
      <c r="I612" s="117"/>
    </row>
    <row r="613" spans="2:9" ht="15.75">
      <c r="B613" s="207"/>
      <c r="C613" s="111"/>
      <c r="D613" s="112"/>
      <c r="I613" s="117"/>
    </row>
    <row r="614" spans="2:9" ht="15.75">
      <c r="B614" s="207"/>
      <c r="C614" s="111"/>
      <c r="D614" s="112"/>
      <c r="I614" s="117"/>
    </row>
    <row r="615" spans="2:9" ht="15.75">
      <c r="B615" s="207"/>
      <c r="C615" s="111"/>
      <c r="D615" s="112"/>
      <c r="I615" s="83"/>
    </row>
    <row r="616" spans="2:9" ht="15.75">
      <c r="B616" s="207"/>
      <c r="C616" s="111"/>
      <c r="D616" s="112"/>
      <c r="I616" s="83"/>
    </row>
    <row r="617" spans="2:9" ht="15.75">
      <c r="B617" s="207"/>
      <c r="C617" s="111"/>
      <c r="D617" s="112"/>
      <c r="I617" s="83"/>
    </row>
    <row r="618" spans="2:9" ht="15.75">
      <c r="B618" s="207"/>
      <c r="C618" s="111"/>
      <c r="D618" s="112"/>
      <c r="I618" s="83"/>
    </row>
    <row r="619" spans="2:9" ht="15.75">
      <c r="B619" s="207"/>
      <c r="C619" s="111"/>
      <c r="D619" s="112"/>
      <c r="I619" s="83"/>
    </row>
    <row r="620" spans="2:9" ht="15.75">
      <c r="B620" s="208"/>
      <c r="C620" s="111"/>
      <c r="D620" s="112"/>
      <c r="I620" s="83"/>
    </row>
    <row r="621" spans="2:9" ht="15.75">
      <c r="B621" s="207"/>
      <c r="C621" s="111"/>
      <c r="D621" s="112"/>
      <c r="I621" s="83"/>
    </row>
    <row r="622" ht="12.75">
      <c r="I622" s="83"/>
    </row>
    <row r="623" ht="12.75">
      <c r="I623" s="83"/>
    </row>
    <row r="624" spans="1:9" ht="15.75">
      <c r="A624" s="140"/>
      <c r="B624" s="140"/>
      <c r="C624" s="140"/>
      <c r="D624" s="141"/>
      <c r="I624" s="83"/>
    </row>
    <row r="625" spans="1:9" ht="12.75">
      <c r="A625" s="130"/>
      <c r="B625" s="130"/>
      <c r="C625" s="130"/>
      <c r="D625" s="130"/>
      <c r="I625" s="83"/>
    </row>
    <row r="626" spans="1:9" ht="15.75">
      <c r="A626" s="140"/>
      <c r="B626" s="140"/>
      <c r="C626" s="140"/>
      <c r="D626" s="141"/>
      <c r="I626" s="83"/>
    </row>
    <row r="627" spans="1:9" ht="12.75">
      <c r="A627" s="130"/>
      <c r="B627" s="130"/>
      <c r="C627" s="130"/>
      <c r="D627" s="130"/>
      <c r="I627" s="83"/>
    </row>
    <row r="628" spans="1:9" ht="15.75">
      <c r="A628" s="140"/>
      <c r="B628" s="140"/>
      <c r="C628" s="140"/>
      <c r="D628" s="141"/>
      <c r="I628" s="83"/>
    </row>
    <row r="629" spans="1:9" ht="15.75">
      <c r="A629" s="130"/>
      <c r="B629" s="291"/>
      <c r="C629" s="130"/>
      <c r="D629" s="130"/>
      <c r="I629" s="83"/>
    </row>
    <row r="630" spans="1:9" ht="15.75">
      <c r="A630" s="140"/>
      <c r="B630" s="140"/>
      <c r="C630" s="140"/>
      <c r="D630" s="141"/>
      <c r="I630" s="83"/>
    </row>
    <row r="631" spans="1:9" ht="12.75">
      <c r="A631" s="130"/>
      <c r="B631" s="130"/>
      <c r="C631" s="130"/>
      <c r="D631" s="130"/>
      <c r="I631" s="83"/>
    </row>
    <row r="632" spans="1:9" ht="15.75">
      <c r="A632" s="292"/>
      <c r="B632" s="293"/>
      <c r="C632" s="293"/>
      <c r="D632" s="293"/>
      <c r="I632" s="83"/>
    </row>
    <row r="633" spans="1:9" ht="12.75">
      <c r="A633" s="130"/>
      <c r="B633" s="130"/>
      <c r="C633" s="130"/>
      <c r="D633" s="130"/>
      <c r="I633" s="83"/>
    </row>
    <row r="634" spans="1:9" ht="15.75">
      <c r="A634" s="140"/>
      <c r="B634" s="291"/>
      <c r="C634" s="140"/>
      <c r="D634" s="141"/>
      <c r="I634" s="83"/>
    </row>
    <row r="635" spans="1:9" ht="15.75">
      <c r="A635" s="140"/>
      <c r="B635" s="140"/>
      <c r="C635" s="140"/>
      <c r="D635" s="141"/>
      <c r="I635" s="83"/>
    </row>
    <row r="636" spans="1:9" ht="15.75">
      <c r="A636" s="140"/>
      <c r="B636" s="140"/>
      <c r="C636" s="140"/>
      <c r="D636" s="141"/>
      <c r="I636" s="83"/>
    </row>
    <row r="637" spans="1:9" ht="15.75">
      <c r="A637" s="140"/>
      <c r="B637" s="140"/>
      <c r="C637" s="130"/>
      <c r="D637" s="130"/>
      <c r="I637" s="83"/>
    </row>
    <row r="638" spans="1:9" ht="15.75">
      <c r="A638" s="140"/>
      <c r="B638" s="140"/>
      <c r="C638" s="140"/>
      <c r="D638" s="141"/>
      <c r="I638" s="83"/>
    </row>
    <row r="639" spans="1:9" ht="18" customHeight="1">
      <c r="A639" s="130"/>
      <c r="B639" s="130"/>
      <c r="C639" s="130"/>
      <c r="D639" s="294"/>
      <c r="I639" s="83"/>
    </row>
    <row r="640" spans="1:9" ht="15.75">
      <c r="A640" s="140"/>
      <c r="B640" s="140"/>
      <c r="C640" s="140"/>
      <c r="D640" s="295"/>
      <c r="I640" s="83"/>
    </row>
    <row r="641" ht="12.75">
      <c r="I641" s="83"/>
    </row>
    <row r="642" spans="7:9" ht="12.75">
      <c r="G642" s="83"/>
      <c r="H642" s="12"/>
      <c r="I642" s="83"/>
    </row>
    <row r="643" spans="7:9" ht="15.75" customHeight="1" hidden="1">
      <c r="G643" s="83"/>
      <c r="H643" s="12"/>
      <c r="I643" s="83"/>
    </row>
    <row r="644" spans="7:9" ht="15.75" customHeight="1" hidden="1">
      <c r="G644" s="83"/>
      <c r="H644" s="12"/>
      <c r="I644" s="83"/>
    </row>
    <row r="645" spans="7:9" ht="15.75" customHeight="1" hidden="1">
      <c r="G645" s="83"/>
      <c r="H645" s="12"/>
      <c r="I645" s="117"/>
    </row>
    <row r="646" spans="7:9" ht="15.75" customHeight="1">
      <c r="G646" s="83"/>
      <c r="H646" s="12"/>
      <c r="I646" s="117"/>
    </row>
    <row r="647" spans="7:9" ht="15.75" customHeight="1">
      <c r="G647" s="83"/>
      <c r="H647" s="12"/>
      <c r="I647" s="117"/>
    </row>
    <row r="648" spans="7:9" ht="15.75" customHeight="1">
      <c r="G648" s="83"/>
      <c r="H648" s="12"/>
      <c r="I648" s="117"/>
    </row>
    <row r="649" spans="7:9" ht="15.75" customHeight="1">
      <c r="G649" s="83"/>
      <c r="H649" s="12"/>
      <c r="I649" s="117"/>
    </row>
    <row r="650" spans="7:9" ht="15.75" customHeight="1">
      <c r="G650" s="83"/>
      <c r="H650" s="12"/>
      <c r="I650" s="117"/>
    </row>
    <row r="651" spans="7:9" ht="15.75" customHeight="1">
      <c r="G651" s="83"/>
      <c r="H651" s="12"/>
      <c r="I651" s="117"/>
    </row>
    <row r="652" spans="7:9" ht="15.75" customHeight="1">
      <c r="G652" s="83"/>
      <c r="H652" s="12"/>
      <c r="I652" s="117"/>
    </row>
    <row r="653" spans="7:9" ht="15.75" customHeight="1">
      <c r="G653" s="83"/>
      <c r="H653" s="12"/>
      <c r="I653" s="117"/>
    </row>
    <row r="654" spans="7:9" ht="15.75" customHeight="1">
      <c r="G654" s="83"/>
      <c r="H654" s="12"/>
      <c r="I654" s="117"/>
    </row>
    <row r="655" spans="7:9" ht="15.75" customHeight="1">
      <c r="G655" s="83"/>
      <c r="H655" s="12"/>
      <c r="I655" s="117"/>
    </row>
    <row r="656" spans="7:9" ht="15.75" customHeight="1">
      <c r="G656" s="83"/>
      <c r="H656" s="12"/>
      <c r="I656" s="117"/>
    </row>
    <row r="657" ht="15">
      <c r="I657" s="61"/>
    </row>
    <row r="658" spans="1:9" ht="15">
      <c r="A658" s="135"/>
      <c r="B658" s="135"/>
      <c r="C658" s="135"/>
      <c r="D658" s="135"/>
      <c r="E658" s="135"/>
      <c r="F658" s="206"/>
      <c r="G658" s="206"/>
      <c r="H658" s="206"/>
      <c r="I658" s="61"/>
    </row>
    <row r="659" ht="15">
      <c r="I659" s="61"/>
    </row>
    <row r="660" spans="1:9" ht="15">
      <c r="A660" s="129"/>
      <c r="B660" s="109"/>
      <c r="C660" s="109"/>
      <c r="D660" s="109"/>
      <c r="E660" s="109"/>
      <c r="F660" s="109"/>
      <c r="G660" s="109"/>
      <c r="H660" s="109"/>
      <c r="I660" s="61"/>
    </row>
    <row r="661" ht="15">
      <c r="I661" s="61"/>
    </row>
    <row r="662" ht="15">
      <c r="I662" s="61"/>
    </row>
    <row r="663" ht="15">
      <c r="I663" s="61"/>
    </row>
    <row r="664" ht="15">
      <c r="I664" s="61"/>
    </row>
    <row r="665" ht="15">
      <c r="I665" s="61"/>
    </row>
    <row r="666" ht="15">
      <c r="I666" s="61"/>
    </row>
    <row r="667" ht="15">
      <c r="I667" s="61"/>
    </row>
    <row r="668" spans="1:9" ht="15">
      <c r="A668" s="83"/>
      <c r="B668" s="83"/>
      <c r="C668" s="83"/>
      <c r="D668" s="83"/>
      <c r="E668" s="83"/>
      <c r="F668" s="83"/>
      <c r="G668" s="83"/>
      <c r="H668" s="117"/>
      <c r="I668" s="61"/>
    </row>
    <row r="669" spans="1:9" ht="15" customHeight="1" hidden="1">
      <c r="A669" s="84"/>
      <c r="B669" s="84"/>
      <c r="C669" s="84"/>
      <c r="D669" s="84"/>
      <c r="E669" s="84"/>
      <c r="F669" s="84"/>
      <c r="G669" s="84"/>
      <c r="H669" s="84"/>
      <c r="I669" s="61"/>
    </row>
    <row r="670" spans="1:9" ht="15" customHeight="1" hidden="1">
      <c r="A670" s="84"/>
      <c r="B670" s="84"/>
      <c r="C670" s="84"/>
      <c r="D670" s="84"/>
      <c r="E670" s="84"/>
      <c r="F670" s="84"/>
      <c r="G670" s="84"/>
      <c r="H670" s="84"/>
      <c r="I670" s="61"/>
    </row>
    <row r="671" spans="1:9" ht="15" customHeight="1" hidden="1">
      <c r="A671" s="84"/>
      <c r="B671" s="84"/>
      <c r="C671" s="84"/>
      <c r="D671" s="84"/>
      <c r="E671" s="84"/>
      <c r="F671" s="84"/>
      <c r="G671" s="84"/>
      <c r="H671" s="84"/>
      <c r="I671" s="61"/>
    </row>
    <row r="672" spans="1:9" ht="15" customHeight="1" hidden="1">
      <c r="A672" s="84"/>
      <c r="B672" s="84"/>
      <c r="C672" s="84"/>
      <c r="D672" s="84"/>
      <c r="E672" s="84"/>
      <c r="F672" s="84"/>
      <c r="G672" s="84"/>
      <c r="H672" s="84"/>
      <c r="I672" s="61"/>
    </row>
    <row r="673" spans="1:9" ht="15" customHeight="1" hidden="1">
      <c r="A673" s="12"/>
      <c r="B673" s="12"/>
      <c r="C673" s="12"/>
      <c r="D673" s="12"/>
      <c r="E673" s="12"/>
      <c r="F673" s="12"/>
      <c r="G673" s="12"/>
      <c r="H673" s="65"/>
      <c r="I673" s="61"/>
    </row>
    <row r="674" spans="1:9" ht="15" customHeight="1" hidden="1">
      <c r="A674" s="62"/>
      <c r="B674" s="84"/>
      <c r="C674" s="84"/>
      <c r="D674" s="84"/>
      <c r="E674" s="84"/>
      <c r="F674" s="84"/>
      <c r="G674" s="84"/>
      <c r="I674" s="61"/>
    </row>
    <row r="675" ht="15.75" customHeight="1" hidden="1">
      <c r="I675" s="127"/>
    </row>
    <row r="676" spans="1:9" ht="15" customHeight="1" hidden="1">
      <c r="A676" s="84"/>
      <c r="B676" s="84"/>
      <c r="C676" s="84"/>
      <c r="D676" s="84"/>
      <c r="E676" s="84"/>
      <c r="F676" s="84"/>
      <c r="G676" s="84"/>
      <c r="H676" s="84"/>
      <c r="I676" s="61"/>
    </row>
    <row r="677" spans="1:9" ht="15" customHeight="1" hidden="1">
      <c r="A677" s="84"/>
      <c r="B677" s="84"/>
      <c r="C677" s="84"/>
      <c r="D677" s="84"/>
      <c r="E677" s="84"/>
      <c r="F677" s="84"/>
      <c r="G677" s="84"/>
      <c r="H677" s="84"/>
      <c r="I677" s="61"/>
    </row>
    <row r="678" spans="1:9" ht="15" customHeight="1" hidden="1">
      <c r="A678" s="84"/>
      <c r="B678" s="84"/>
      <c r="C678" s="84"/>
      <c r="D678" s="84"/>
      <c r="E678" s="84"/>
      <c r="F678" s="84"/>
      <c r="G678" s="84"/>
      <c r="H678" s="84"/>
      <c r="I678" s="61"/>
    </row>
    <row r="679" spans="1:8" ht="12.75" customHeight="1" hidden="1">
      <c r="A679" s="84"/>
      <c r="B679" s="84"/>
      <c r="C679" s="84"/>
      <c r="D679" s="84"/>
      <c r="E679" s="84"/>
      <c r="F679" s="84"/>
      <c r="G679" s="84"/>
      <c r="H679" s="84"/>
    </row>
    <row r="680" spans="1:8" ht="12.75" customHeight="1" hidden="1">
      <c r="A680" s="84"/>
      <c r="B680" s="84"/>
      <c r="C680" s="84"/>
      <c r="D680" s="84"/>
      <c r="E680" s="84"/>
      <c r="F680" s="84"/>
      <c r="G680" s="84"/>
      <c r="H680" s="84"/>
    </row>
    <row r="681" spans="1:8" ht="12.75" customHeight="1" hidden="1">
      <c r="A681" s="84"/>
      <c r="B681" s="84"/>
      <c r="C681" s="84"/>
      <c r="D681" s="84"/>
      <c r="E681" s="84"/>
      <c r="F681" s="84"/>
      <c r="G681" s="84"/>
      <c r="H681" s="84"/>
    </row>
    <row r="682" spans="1:8" ht="12.75" customHeight="1" hidden="1">
      <c r="A682" s="84"/>
      <c r="B682" s="84"/>
      <c r="C682" s="84"/>
      <c r="D682" s="84"/>
      <c r="E682" s="84"/>
      <c r="F682" s="84"/>
      <c r="G682" s="84"/>
      <c r="H682" s="84"/>
    </row>
    <row r="683" spans="1:8" ht="12.75" customHeight="1" hidden="1">
      <c r="A683" s="84"/>
      <c r="B683" s="84"/>
      <c r="C683" s="84"/>
      <c r="D683" s="84"/>
      <c r="E683" s="84"/>
      <c r="F683" s="84"/>
      <c r="G683" s="84"/>
      <c r="H683" s="84"/>
    </row>
    <row r="684" spans="1:8" ht="12.75" customHeight="1" hidden="1">
      <c r="A684" s="84"/>
      <c r="B684" s="84"/>
      <c r="C684" s="84"/>
      <c r="D684" s="84"/>
      <c r="E684" s="84"/>
      <c r="F684" s="84"/>
      <c r="G684" s="84"/>
      <c r="H684" s="84"/>
    </row>
    <row r="685" spans="1:8" ht="12.75" customHeight="1" hidden="1">
      <c r="A685" s="84"/>
      <c r="B685" s="84"/>
      <c r="C685" s="84"/>
      <c r="D685" s="84"/>
      <c r="E685" s="84"/>
      <c r="F685" s="84"/>
      <c r="G685" s="84"/>
      <c r="H685" s="65"/>
    </row>
    <row r="686" spans="2:8" ht="15" customHeight="1" hidden="1">
      <c r="B686" s="83"/>
      <c r="C686" s="83"/>
      <c r="D686" s="83"/>
      <c r="E686" s="84"/>
      <c r="F686" s="84"/>
      <c r="G686" s="84"/>
      <c r="H686" s="60"/>
    </row>
    <row r="687" ht="12.75" customHeight="1" hidden="1"/>
    <row r="688" spans="2:8" ht="15" customHeight="1" hidden="1">
      <c r="B688" s="83"/>
      <c r="C688" s="83"/>
      <c r="D688" s="83"/>
      <c r="E688" s="136"/>
      <c r="F688" s="65"/>
      <c r="G688" s="137"/>
      <c r="H688" s="60"/>
    </row>
    <row r="689" spans="1:8" ht="15" customHeight="1">
      <c r="A689" s="395"/>
      <c r="B689" s="395"/>
      <c r="C689" s="395"/>
      <c r="D689" s="395"/>
      <c r="E689" s="395"/>
      <c r="F689" s="395"/>
      <c r="G689" s="395"/>
      <c r="H689" s="395"/>
    </row>
    <row r="690" spans="2:8" ht="15" customHeight="1">
      <c r="B690" s="83"/>
      <c r="C690" s="83"/>
      <c r="D690" s="83"/>
      <c r="E690" s="136"/>
      <c r="F690" s="65"/>
      <c r="G690" s="137"/>
      <c r="H690" s="60"/>
    </row>
    <row r="691" spans="2:8" ht="15" customHeight="1">
      <c r="B691" s="83"/>
      <c r="C691" s="83"/>
      <c r="D691" s="83"/>
      <c r="E691" s="136"/>
      <c r="F691" s="65"/>
      <c r="G691" s="137"/>
      <c r="H691" s="60"/>
    </row>
    <row r="692" spans="4:7" ht="15" customHeight="1">
      <c r="D692" s="83"/>
      <c r="E692" s="136"/>
      <c r="F692" s="139"/>
      <c r="G692" s="142"/>
    </row>
    <row r="693" spans="4:7" ht="15" customHeight="1">
      <c r="D693" s="83"/>
      <c r="E693" s="136"/>
      <c r="G693" s="142"/>
    </row>
    <row r="694" spans="4:7" ht="15" customHeight="1">
      <c r="D694" s="83"/>
      <c r="E694" s="136"/>
      <c r="G694" s="142"/>
    </row>
    <row r="695" spans="4:7" ht="15" customHeight="1">
      <c r="D695" s="83"/>
      <c r="E695" s="136"/>
      <c r="G695" s="142"/>
    </row>
    <row r="696" spans="4:7" ht="15" customHeight="1">
      <c r="D696" s="83"/>
      <c r="E696" s="136"/>
      <c r="G696" s="142"/>
    </row>
    <row r="697" spans="4:7" ht="15" customHeight="1">
      <c r="D697" s="83"/>
      <c r="E697" s="136"/>
      <c r="G697" s="142"/>
    </row>
    <row r="698" spans="4:7" ht="15" customHeight="1">
      <c r="D698" s="83"/>
      <c r="E698" s="136"/>
      <c r="G698" s="142"/>
    </row>
    <row r="699" spans="4:7" ht="15" customHeight="1">
      <c r="D699" s="83"/>
      <c r="E699" s="136"/>
      <c r="G699" s="142"/>
    </row>
    <row r="700" spans="3:7" ht="15" customHeight="1">
      <c r="C700" s="83"/>
      <c r="D700" s="83"/>
      <c r="E700" s="136"/>
      <c r="G700" s="142"/>
    </row>
    <row r="701" spans="3:7" ht="15" customHeight="1">
      <c r="C701" s="83"/>
      <c r="D701" s="83"/>
      <c r="E701" s="136"/>
      <c r="G701" s="142"/>
    </row>
    <row r="702" spans="3:7" ht="15" customHeight="1">
      <c r="C702" s="83"/>
      <c r="D702" s="83"/>
      <c r="E702" s="136"/>
      <c r="G702" s="142"/>
    </row>
    <row r="703" spans="3:7" ht="15" customHeight="1">
      <c r="C703" s="83"/>
      <c r="D703" s="83"/>
      <c r="E703" s="136"/>
      <c r="G703" s="142"/>
    </row>
    <row r="704" spans="3:7" ht="15" customHeight="1">
      <c r="C704" s="83"/>
      <c r="D704" s="83"/>
      <c r="E704" s="136"/>
      <c r="G704" s="142"/>
    </row>
    <row r="705" spans="3:7" ht="15" customHeight="1">
      <c r="C705" s="83"/>
      <c r="D705" s="83"/>
      <c r="E705" s="136"/>
      <c r="G705" s="142"/>
    </row>
    <row r="706" spans="3:7" ht="15" customHeight="1">
      <c r="C706" s="83"/>
      <c r="D706" s="83"/>
      <c r="E706" s="136"/>
      <c r="G706" s="142"/>
    </row>
    <row r="707" spans="3:7" ht="15" customHeight="1">
      <c r="C707" s="83"/>
      <c r="D707" s="83"/>
      <c r="E707" s="136"/>
      <c r="G707" s="142"/>
    </row>
    <row r="708" spans="3:7" ht="15" customHeight="1">
      <c r="C708" s="83"/>
      <c r="D708" s="83"/>
      <c r="E708" s="136"/>
      <c r="G708" s="142"/>
    </row>
    <row r="709" spans="3:7" ht="15" customHeight="1">
      <c r="C709" s="83"/>
      <c r="D709" s="83"/>
      <c r="E709" s="136"/>
      <c r="G709" s="142"/>
    </row>
    <row r="710" spans="3:7" ht="15" customHeight="1">
      <c r="C710" s="83"/>
      <c r="D710" s="83"/>
      <c r="E710" s="136"/>
      <c r="G710" s="142"/>
    </row>
    <row r="711" spans="3:7" ht="15" customHeight="1">
      <c r="C711" s="83"/>
      <c r="D711" s="83"/>
      <c r="E711" s="136"/>
      <c r="G711" s="142"/>
    </row>
    <row r="712" spans="3:8" ht="15" customHeight="1">
      <c r="C712" s="83"/>
      <c r="D712" s="83"/>
      <c r="E712" s="136"/>
      <c r="G712" s="142"/>
      <c r="H712" s="12"/>
    </row>
    <row r="713" spans="3:8" ht="15" customHeight="1">
      <c r="C713" s="83"/>
      <c r="D713" s="83"/>
      <c r="E713" s="136"/>
      <c r="G713" s="142"/>
      <c r="H713" s="12"/>
    </row>
    <row r="714" spans="3:8" ht="15" customHeight="1">
      <c r="C714" s="83"/>
      <c r="D714" s="83"/>
      <c r="E714" s="136"/>
      <c r="G714" s="142"/>
      <c r="H714" s="12"/>
    </row>
    <row r="715" spans="3:8" ht="15" customHeight="1">
      <c r="C715" s="83"/>
      <c r="D715" s="83"/>
      <c r="E715" s="136"/>
      <c r="G715" s="142"/>
      <c r="H715" s="12"/>
    </row>
    <row r="716" spans="2:8" ht="15" customHeight="1">
      <c r="B716" s="83"/>
      <c r="C716" s="83"/>
      <c r="D716" s="83"/>
      <c r="E716" s="136"/>
      <c r="G716" s="137"/>
      <c r="H716" s="12"/>
    </row>
    <row r="717" spans="2:8" ht="15" customHeight="1">
      <c r="B717" s="83"/>
      <c r="C717" s="83"/>
      <c r="D717" s="83"/>
      <c r="E717" s="136"/>
      <c r="G717" s="137"/>
      <c r="H717" s="12"/>
    </row>
    <row r="718" spans="2:8" ht="15" customHeight="1">
      <c r="B718" s="238"/>
      <c r="C718" s="238"/>
      <c r="D718" s="238"/>
      <c r="E718" s="196"/>
      <c r="F718" s="239"/>
      <c r="G718" s="240"/>
      <c r="H718" s="240"/>
    </row>
    <row r="726" ht="15.75" customHeight="1" hidden="1"/>
    <row r="727" ht="15.75" customHeight="1" hidden="1"/>
    <row r="736" spans="6:8" ht="15.75">
      <c r="F736" s="111"/>
      <c r="G736" s="111"/>
      <c r="H736" s="112"/>
    </row>
    <row r="755" ht="12.75">
      <c r="I755" s="12"/>
    </row>
    <row r="756" spans="2:4" ht="15.75">
      <c r="B756" s="111"/>
      <c r="C756" s="111"/>
      <c r="D756" s="112"/>
    </row>
    <row r="758" spans="2:4" ht="15.75">
      <c r="B758" s="111"/>
      <c r="C758" s="111"/>
      <c r="D758" s="112"/>
    </row>
    <row r="759" spans="8:9" ht="12.75">
      <c r="H759" s="12"/>
      <c r="I759" s="12"/>
    </row>
    <row r="760" spans="2:4" ht="15.75">
      <c r="B760" s="111"/>
      <c r="C760" s="111"/>
      <c r="D760" s="112"/>
    </row>
    <row r="761" ht="12.75">
      <c r="I761" s="12"/>
    </row>
    <row r="762" spans="1:9" ht="15.75">
      <c r="A762" s="140"/>
      <c r="B762" s="140"/>
      <c r="C762" s="140"/>
      <c r="D762" s="141"/>
      <c r="I762" s="12"/>
    </row>
    <row r="763" spans="1:4" ht="15.75">
      <c r="A763" s="140"/>
      <c r="B763" s="140"/>
      <c r="C763" s="140"/>
      <c r="D763" s="141"/>
    </row>
    <row r="764" spans="8:9" ht="12.75">
      <c r="H764" s="12"/>
      <c r="I764" s="12"/>
    </row>
    <row r="765" spans="1:4" ht="15.75">
      <c r="A765" s="140"/>
      <c r="B765" s="140"/>
      <c r="C765" s="140"/>
      <c r="D765" s="141"/>
    </row>
    <row r="766" ht="12.75">
      <c r="H766" s="12"/>
    </row>
    <row r="767" spans="8:9" ht="12.75">
      <c r="H767" s="125"/>
      <c r="I767" s="125"/>
    </row>
    <row r="771" ht="12.75">
      <c r="G771" s="12"/>
    </row>
    <row r="772" spans="1:4" ht="15.75">
      <c r="A772" s="111"/>
      <c r="B772" s="111"/>
      <c r="C772" s="111"/>
      <c r="D772" s="112"/>
    </row>
    <row r="773" ht="12.75">
      <c r="G773" s="12"/>
    </row>
    <row r="774" spans="1:4" ht="15.75">
      <c r="A774" s="111"/>
      <c r="B774" s="111"/>
      <c r="C774" s="111"/>
      <c r="D774" s="112"/>
    </row>
    <row r="775" spans="2:3" ht="15.75">
      <c r="B775" s="140"/>
      <c r="C775" s="140"/>
    </row>
    <row r="776" spans="1:4" ht="15.75">
      <c r="A776" s="111"/>
      <c r="B776" s="111"/>
      <c r="C776" s="111"/>
      <c r="D776" s="112"/>
    </row>
    <row r="777" ht="15.75">
      <c r="D777" s="143"/>
    </row>
    <row r="780" spans="1:4" ht="15.75">
      <c r="A780" s="111"/>
      <c r="B780" s="111"/>
      <c r="C780" s="111"/>
      <c r="D780" s="112"/>
    </row>
  </sheetData>
  <sheetProtection/>
  <mergeCells count="389">
    <mergeCell ref="B291:D291"/>
    <mergeCell ref="A94:D94"/>
    <mergeCell ref="B256:D256"/>
    <mergeCell ref="B261:D261"/>
    <mergeCell ref="B259:D259"/>
    <mergeCell ref="B258:D258"/>
    <mergeCell ref="B254:D254"/>
    <mergeCell ref="B255:D255"/>
    <mergeCell ref="B250:D250"/>
    <mergeCell ref="B251:D251"/>
    <mergeCell ref="B294:D294"/>
    <mergeCell ref="B253:D253"/>
    <mergeCell ref="B452:D452"/>
    <mergeCell ref="B249:D249"/>
    <mergeCell ref="B263:D263"/>
    <mergeCell ref="A284:H284"/>
    <mergeCell ref="B350:D350"/>
    <mergeCell ref="B344:D344"/>
    <mergeCell ref="B348:D348"/>
    <mergeCell ref="B349:D349"/>
    <mergeCell ref="B397:D397"/>
    <mergeCell ref="B386:D386"/>
    <mergeCell ref="B395:D395"/>
    <mergeCell ref="B396:D396"/>
    <mergeCell ref="B302:D302"/>
    <mergeCell ref="B303:D303"/>
    <mergeCell ref="B304:D304"/>
    <mergeCell ref="B307:D307"/>
    <mergeCell ref="B308:D308"/>
    <mergeCell ref="B309:D309"/>
    <mergeCell ref="B310:D310"/>
    <mergeCell ref="A402:H402"/>
    <mergeCell ref="B382:D382"/>
    <mergeCell ref="B383:D383"/>
    <mergeCell ref="A380:H380"/>
    <mergeCell ref="B381:D381"/>
    <mergeCell ref="B390:D390"/>
    <mergeCell ref="A689:H689"/>
    <mergeCell ref="B407:D407"/>
    <mergeCell ref="B408:D408"/>
    <mergeCell ref="B403:D403"/>
    <mergeCell ref="B404:D404"/>
    <mergeCell ref="B405:D405"/>
    <mergeCell ref="B406:D406"/>
    <mergeCell ref="A4:J4"/>
    <mergeCell ref="A5:J5"/>
    <mergeCell ref="A14:H14"/>
    <mergeCell ref="A50:H50"/>
    <mergeCell ref="A21:H21"/>
    <mergeCell ref="B27:D27"/>
    <mergeCell ref="B28:D28"/>
    <mergeCell ref="B46:D46"/>
    <mergeCell ref="B38:D38"/>
    <mergeCell ref="B31:D31"/>
    <mergeCell ref="B32:D32"/>
    <mergeCell ref="A543:D543"/>
    <mergeCell ref="B409:D409"/>
    <mergeCell ref="B410:D410"/>
    <mergeCell ref="A77:D77"/>
    <mergeCell ref="B74:D74"/>
    <mergeCell ref="A299:H299"/>
    <mergeCell ref="B285:D285"/>
    <mergeCell ref="B286:D286"/>
    <mergeCell ref="B287:D287"/>
    <mergeCell ref="B288:D288"/>
    <mergeCell ref="B23:D23"/>
    <mergeCell ref="A51:H51"/>
    <mergeCell ref="B34:D34"/>
    <mergeCell ref="A47:D47"/>
    <mergeCell ref="B42:D42"/>
    <mergeCell ref="B43:D43"/>
    <mergeCell ref="B289:D289"/>
    <mergeCell ref="B290:D290"/>
    <mergeCell ref="B112:D112"/>
    <mergeCell ref="B122:D122"/>
    <mergeCell ref="A239:H239"/>
    <mergeCell ref="A246:H246"/>
    <mergeCell ref="A168:H168"/>
    <mergeCell ref="A193:H193"/>
    <mergeCell ref="A184:H184"/>
    <mergeCell ref="B195:D195"/>
    <mergeCell ref="M395:T395"/>
    <mergeCell ref="A378:H378"/>
    <mergeCell ref="B292:D292"/>
    <mergeCell ref="B293:D293"/>
    <mergeCell ref="B295:D295"/>
    <mergeCell ref="A296:D296"/>
    <mergeCell ref="B300:D300"/>
    <mergeCell ref="B384:D384"/>
    <mergeCell ref="B385:D385"/>
    <mergeCell ref="B301:D301"/>
    <mergeCell ref="B196:D196"/>
    <mergeCell ref="B197:D197"/>
    <mergeCell ref="B198:D198"/>
    <mergeCell ref="B177:D177"/>
    <mergeCell ref="B178:D178"/>
    <mergeCell ref="B179:D179"/>
    <mergeCell ref="B180:D180"/>
    <mergeCell ref="B181:D181"/>
    <mergeCell ref="B185:D185"/>
    <mergeCell ref="B186:D186"/>
    <mergeCell ref="A80:H80"/>
    <mergeCell ref="A99:H99"/>
    <mergeCell ref="A223:H223"/>
    <mergeCell ref="A126:H126"/>
    <mergeCell ref="A128:H128"/>
    <mergeCell ref="A161:H161"/>
    <mergeCell ref="A167:H167"/>
    <mergeCell ref="A138:H138"/>
    <mergeCell ref="B90:D90"/>
    <mergeCell ref="B129:D129"/>
    <mergeCell ref="B426:D426"/>
    <mergeCell ref="B419:D419"/>
    <mergeCell ref="B420:D420"/>
    <mergeCell ref="B421:D421"/>
    <mergeCell ref="B422:D422"/>
    <mergeCell ref="B415:D415"/>
    <mergeCell ref="B416:D416"/>
    <mergeCell ref="B417:D417"/>
    <mergeCell ref="B418:D418"/>
    <mergeCell ref="B33:D33"/>
    <mergeCell ref="B24:D24"/>
    <mergeCell ref="B25:D25"/>
    <mergeCell ref="B26:D26"/>
    <mergeCell ref="B424:D424"/>
    <mergeCell ref="B425:D425"/>
    <mergeCell ref="B411:D411"/>
    <mergeCell ref="B412:D412"/>
    <mergeCell ref="B413:D413"/>
    <mergeCell ref="B414:D414"/>
    <mergeCell ref="B29:D29"/>
    <mergeCell ref="B30:D30"/>
    <mergeCell ref="B10:D10"/>
    <mergeCell ref="B15:D15"/>
    <mergeCell ref="B16:D16"/>
    <mergeCell ref="B17:D17"/>
    <mergeCell ref="B18:D18"/>
    <mergeCell ref="A19:D19"/>
    <mergeCell ref="B22:D22"/>
    <mergeCell ref="B45:D45"/>
    <mergeCell ref="B39:D39"/>
    <mergeCell ref="B40:D40"/>
    <mergeCell ref="B41:D41"/>
    <mergeCell ref="B44:D44"/>
    <mergeCell ref="B37:D37"/>
    <mergeCell ref="B35:D35"/>
    <mergeCell ref="B36:D36"/>
    <mergeCell ref="B81:D81"/>
    <mergeCell ref="B82:D82"/>
    <mergeCell ref="B52:D52"/>
    <mergeCell ref="B53:D53"/>
    <mergeCell ref="B54:D54"/>
    <mergeCell ref="B55:D55"/>
    <mergeCell ref="B56:D56"/>
    <mergeCell ref="B57:D57"/>
    <mergeCell ref="B58:D58"/>
    <mergeCell ref="B59:D59"/>
    <mergeCell ref="B83:D83"/>
    <mergeCell ref="B84:D84"/>
    <mergeCell ref="B60:D60"/>
    <mergeCell ref="B61:D61"/>
    <mergeCell ref="B62:D62"/>
    <mergeCell ref="B63:D63"/>
    <mergeCell ref="B64:D64"/>
    <mergeCell ref="B65:D65"/>
    <mergeCell ref="B89:D89"/>
    <mergeCell ref="B91:D91"/>
    <mergeCell ref="B92:D92"/>
    <mergeCell ref="B93:D93"/>
    <mergeCell ref="B85:D85"/>
    <mergeCell ref="B86:D86"/>
    <mergeCell ref="B87:D87"/>
    <mergeCell ref="B88:D88"/>
    <mergeCell ref="B101:D101"/>
    <mergeCell ref="B102:D102"/>
    <mergeCell ref="B103:D103"/>
    <mergeCell ref="B110:D110"/>
    <mergeCell ref="B104:D104"/>
    <mergeCell ref="B105:D105"/>
    <mergeCell ref="B106:D106"/>
    <mergeCell ref="B107:D107"/>
    <mergeCell ref="B116:D116"/>
    <mergeCell ref="B117:D117"/>
    <mergeCell ref="B100:D100"/>
    <mergeCell ref="B118:D118"/>
    <mergeCell ref="B111:D111"/>
    <mergeCell ref="B113:D113"/>
    <mergeCell ref="B114:D114"/>
    <mergeCell ref="B115:D115"/>
    <mergeCell ref="B108:D108"/>
    <mergeCell ref="B109:D109"/>
    <mergeCell ref="B130:D130"/>
    <mergeCell ref="A131:D131"/>
    <mergeCell ref="B139:D139"/>
    <mergeCell ref="B140:D140"/>
    <mergeCell ref="B119:D119"/>
    <mergeCell ref="B120:D120"/>
    <mergeCell ref="B121:D121"/>
    <mergeCell ref="A123:D123"/>
    <mergeCell ref="B141:D141"/>
    <mergeCell ref="B142:D142"/>
    <mergeCell ref="B143:D143"/>
    <mergeCell ref="B147:D147"/>
    <mergeCell ref="A144:D144"/>
    <mergeCell ref="A146:H146"/>
    <mergeCell ref="A152:D152"/>
    <mergeCell ref="B157:D157"/>
    <mergeCell ref="B158:D158"/>
    <mergeCell ref="A159:D159"/>
    <mergeCell ref="A156:H156"/>
    <mergeCell ref="B148:D148"/>
    <mergeCell ref="B149:D149"/>
    <mergeCell ref="B150:D150"/>
    <mergeCell ref="B151:D151"/>
    <mergeCell ref="B173:D173"/>
    <mergeCell ref="B174:D174"/>
    <mergeCell ref="B175:D175"/>
    <mergeCell ref="B176:D176"/>
    <mergeCell ref="B162:D162"/>
    <mergeCell ref="B163:D163"/>
    <mergeCell ref="B164:D164"/>
    <mergeCell ref="B165:D165"/>
    <mergeCell ref="B187:D187"/>
    <mergeCell ref="B188:D188"/>
    <mergeCell ref="B189:D189"/>
    <mergeCell ref="B190:D190"/>
    <mergeCell ref="A166:D166"/>
    <mergeCell ref="B169:D169"/>
    <mergeCell ref="B170:D170"/>
    <mergeCell ref="A182:D182"/>
    <mergeCell ref="B171:D171"/>
    <mergeCell ref="B172:D172"/>
    <mergeCell ref="A191:D191"/>
    <mergeCell ref="B209:D209"/>
    <mergeCell ref="B205:D205"/>
    <mergeCell ref="B206:D206"/>
    <mergeCell ref="B207:D207"/>
    <mergeCell ref="B194:D194"/>
    <mergeCell ref="B203:D203"/>
    <mergeCell ref="B204:D204"/>
    <mergeCell ref="B199:D199"/>
    <mergeCell ref="B200:D200"/>
    <mergeCell ref="B210:D210"/>
    <mergeCell ref="B213:D213"/>
    <mergeCell ref="B214:D214"/>
    <mergeCell ref="B215:D215"/>
    <mergeCell ref="B211:D211"/>
    <mergeCell ref="B212:D212"/>
    <mergeCell ref="B220:D220"/>
    <mergeCell ref="A221:D221"/>
    <mergeCell ref="B232:D232"/>
    <mergeCell ref="A230:H230"/>
    <mergeCell ref="B216:D216"/>
    <mergeCell ref="B217:D217"/>
    <mergeCell ref="B218:D218"/>
    <mergeCell ref="B219:D219"/>
    <mergeCell ref="B262:D262"/>
    <mergeCell ref="B264:D264"/>
    <mergeCell ref="B265:D265"/>
    <mergeCell ref="B266:D266"/>
    <mergeCell ref="B241:D241"/>
    <mergeCell ref="B242:D242"/>
    <mergeCell ref="B243:D243"/>
    <mergeCell ref="B248:D248"/>
    <mergeCell ref="B252:D252"/>
    <mergeCell ref="B273:D273"/>
    <mergeCell ref="B274:D274"/>
    <mergeCell ref="B267:D267"/>
    <mergeCell ref="B268:D268"/>
    <mergeCell ref="B269:D269"/>
    <mergeCell ref="B270:D270"/>
    <mergeCell ref="B233:D233"/>
    <mergeCell ref="B234:D234"/>
    <mergeCell ref="B235:D235"/>
    <mergeCell ref="A236:D236"/>
    <mergeCell ref="B275:D275"/>
    <mergeCell ref="A276:D276"/>
    <mergeCell ref="A244:D244"/>
    <mergeCell ref="B247:D247"/>
    <mergeCell ref="B271:D271"/>
    <mergeCell ref="B272:D272"/>
    <mergeCell ref="B201:D201"/>
    <mergeCell ref="B202:D202"/>
    <mergeCell ref="B305:D305"/>
    <mergeCell ref="B306:D306"/>
    <mergeCell ref="B240:D240"/>
    <mergeCell ref="B224:D224"/>
    <mergeCell ref="B225:D225"/>
    <mergeCell ref="B226:D226"/>
    <mergeCell ref="A227:D227"/>
    <mergeCell ref="B231:D231"/>
    <mergeCell ref="B315:D315"/>
    <mergeCell ref="B316:D316"/>
    <mergeCell ref="B317:D317"/>
    <mergeCell ref="B318:D318"/>
    <mergeCell ref="B311:D311"/>
    <mergeCell ref="B312:D312"/>
    <mergeCell ref="B313:D313"/>
    <mergeCell ref="B314:D314"/>
    <mergeCell ref="B323:D323"/>
    <mergeCell ref="A324:D324"/>
    <mergeCell ref="B332:D332"/>
    <mergeCell ref="B333:D333"/>
    <mergeCell ref="A331:H331"/>
    <mergeCell ref="B319:D319"/>
    <mergeCell ref="B320:D320"/>
    <mergeCell ref="B321:D321"/>
    <mergeCell ref="B322:D322"/>
    <mergeCell ref="B338:D338"/>
    <mergeCell ref="B339:D339"/>
    <mergeCell ref="B340:D340"/>
    <mergeCell ref="B341:D341"/>
    <mergeCell ref="B351:D351"/>
    <mergeCell ref="B334:D334"/>
    <mergeCell ref="B335:D335"/>
    <mergeCell ref="B336:D336"/>
    <mergeCell ref="B337:D337"/>
    <mergeCell ref="B358:D358"/>
    <mergeCell ref="A359:D359"/>
    <mergeCell ref="B354:D354"/>
    <mergeCell ref="B357:D357"/>
    <mergeCell ref="B353:D353"/>
    <mergeCell ref="B352:D352"/>
    <mergeCell ref="B443:D443"/>
    <mergeCell ref="B435:D435"/>
    <mergeCell ref="B436:D436"/>
    <mergeCell ref="A399:D399"/>
    <mergeCell ref="B434:D434"/>
    <mergeCell ref="B427:D427"/>
    <mergeCell ref="B428:D428"/>
    <mergeCell ref="B429:D429"/>
    <mergeCell ref="B430:D430"/>
    <mergeCell ref="B423:D423"/>
    <mergeCell ref="B441:D441"/>
    <mergeCell ref="B442:D442"/>
    <mergeCell ref="A367:H367"/>
    <mergeCell ref="B355:D355"/>
    <mergeCell ref="B398:D398"/>
    <mergeCell ref="B391:D391"/>
    <mergeCell ref="B393:D393"/>
    <mergeCell ref="B388:D388"/>
    <mergeCell ref="B389:D389"/>
    <mergeCell ref="B356:D356"/>
    <mergeCell ref="B460:D460"/>
    <mergeCell ref="B451:D451"/>
    <mergeCell ref="B453:D453"/>
    <mergeCell ref="B447:D447"/>
    <mergeCell ref="B448:D448"/>
    <mergeCell ref="B449:D449"/>
    <mergeCell ref="B450:D450"/>
    <mergeCell ref="A455:D455"/>
    <mergeCell ref="A456:D456"/>
    <mergeCell ref="B458:D458"/>
    <mergeCell ref="B446:D446"/>
    <mergeCell ref="B437:D437"/>
    <mergeCell ref="B438:D438"/>
    <mergeCell ref="B431:D431"/>
    <mergeCell ref="B432:D432"/>
    <mergeCell ref="B433:D433"/>
    <mergeCell ref="B444:D444"/>
    <mergeCell ref="B445:D445"/>
    <mergeCell ref="B439:D439"/>
    <mergeCell ref="B440:D440"/>
    <mergeCell ref="B73:D73"/>
    <mergeCell ref="A66:D66"/>
    <mergeCell ref="A67:D67"/>
    <mergeCell ref="A68:D68"/>
    <mergeCell ref="A69:D69"/>
    <mergeCell ref="A72:H72"/>
    <mergeCell ref="B75:D75"/>
    <mergeCell ref="B76:D76"/>
    <mergeCell ref="B387:D387"/>
    <mergeCell ref="B343:D343"/>
    <mergeCell ref="B346:D346"/>
    <mergeCell ref="B347:D347"/>
    <mergeCell ref="B345:D345"/>
    <mergeCell ref="B342:D342"/>
    <mergeCell ref="B257:D257"/>
    <mergeCell ref="B260:D260"/>
    <mergeCell ref="A465:D465"/>
    <mergeCell ref="A372:D372"/>
    <mergeCell ref="B368:D368"/>
    <mergeCell ref="B369:D369"/>
    <mergeCell ref="B370:D370"/>
    <mergeCell ref="B371:D371"/>
    <mergeCell ref="B394:D394"/>
    <mergeCell ref="B392:D392"/>
    <mergeCell ref="B461:D461"/>
    <mergeCell ref="B454:D454"/>
  </mergeCells>
  <printOptions/>
  <pageMargins left="0.75" right="0.75" top="1" bottom="1" header="0.5" footer="0.5"/>
  <pageSetup horizontalDpi="200" verticalDpi="200" orientation="landscape" paperSize="9" scale="70" r:id="rId3"/>
  <rowBreaks count="13" manualBreakCount="13">
    <brk id="98" max="8" man="1"/>
    <brk id="132" max="8" man="1"/>
    <brk id="167" max="8" man="1"/>
    <brk id="221" max="8" man="1"/>
    <brk id="296" max="8" man="1"/>
    <brk id="329" max="8" man="1"/>
    <brk id="365" max="8" man="1"/>
    <brk id="541" max="255" man="1"/>
    <brk id="593" max="8" man="1"/>
    <brk id="664" max="8" man="1"/>
    <brk id="667" max="255" man="1"/>
    <brk id="720" max="255" man="1"/>
    <brk id="757" max="255" man="1"/>
  </rowBreaks>
  <colBreaks count="1" manualBreakCount="1">
    <brk id="9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9">
      <selection activeCell="E37" sqref="E37"/>
    </sheetView>
  </sheetViews>
  <sheetFormatPr defaultColWidth="9.00390625" defaultRowHeight="12.75"/>
  <cols>
    <col min="1" max="1" width="10.00390625" style="0" customWidth="1"/>
    <col min="2" max="2" width="9.125" style="0" hidden="1" customWidth="1"/>
    <col min="4" max="4" width="48.875" style="0" customWidth="1"/>
    <col min="5" max="5" width="23.75390625" style="0" customWidth="1"/>
  </cols>
  <sheetData>
    <row r="1" ht="12.75">
      <c r="A1" s="10" t="s">
        <v>309</v>
      </c>
    </row>
    <row r="2" ht="12.75">
      <c r="A2" s="10" t="s">
        <v>137</v>
      </c>
    </row>
    <row r="5" spans="2:5" ht="15.75">
      <c r="B5" s="348" t="s">
        <v>245</v>
      </c>
      <c r="C5" s="348"/>
      <c r="D5" s="348"/>
      <c r="E5" s="348"/>
    </row>
    <row r="7" spans="2:5" ht="15.75">
      <c r="B7" s="348" t="s">
        <v>246</v>
      </c>
      <c r="C7" s="348"/>
      <c r="D7" s="348"/>
      <c r="E7" s="348"/>
    </row>
    <row r="9" spans="2:5" ht="15.75">
      <c r="B9" s="111"/>
      <c r="C9" s="207" t="s">
        <v>424</v>
      </c>
      <c r="D9" s="111" t="s">
        <v>247</v>
      </c>
      <c r="E9" s="112">
        <v>4450000</v>
      </c>
    </row>
    <row r="10" spans="2:5" ht="15.75">
      <c r="B10" s="111"/>
      <c r="C10" s="207" t="s">
        <v>655</v>
      </c>
      <c r="D10" s="111" t="s">
        <v>520</v>
      </c>
      <c r="E10" s="210">
        <v>34642000</v>
      </c>
    </row>
    <row r="11" spans="2:5" ht="15.75">
      <c r="B11" s="111"/>
      <c r="C11" s="207" t="s">
        <v>656</v>
      </c>
      <c r="D11" s="111" t="s">
        <v>524</v>
      </c>
      <c r="E11" s="210">
        <v>15730000</v>
      </c>
    </row>
    <row r="12" spans="2:5" ht="15.75">
      <c r="B12" s="111"/>
      <c r="C12" s="207" t="s">
        <v>427</v>
      </c>
      <c r="D12" s="111" t="s">
        <v>21</v>
      </c>
      <c r="E12" s="112">
        <v>5715000</v>
      </c>
    </row>
    <row r="13" spans="2:5" ht="15.75">
      <c r="B13" s="111"/>
      <c r="C13" s="207" t="s">
        <v>428</v>
      </c>
      <c r="D13" s="111" t="s">
        <v>249</v>
      </c>
      <c r="E13" s="112">
        <v>250000</v>
      </c>
    </row>
    <row r="14" spans="2:5" ht="15.75">
      <c r="B14" s="111"/>
      <c r="C14" s="207" t="s">
        <v>429</v>
      </c>
      <c r="D14" s="111" t="s">
        <v>250</v>
      </c>
      <c r="E14" s="112">
        <v>2690000</v>
      </c>
    </row>
    <row r="15" spans="2:5" ht="15.75">
      <c r="B15" s="111"/>
      <c r="C15" s="207" t="s">
        <v>430</v>
      </c>
      <c r="D15" s="111" t="s">
        <v>23</v>
      </c>
      <c r="E15" s="112">
        <v>3540000</v>
      </c>
    </row>
    <row r="16" spans="2:5" ht="15.75">
      <c r="B16" s="111"/>
      <c r="C16" s="207" t="s">
        <v>670</v>
      </c>
      <c r="D16" s="111" t="s">
        <v>671</v>
      </c>
      <c r="E16" s="112">
        <v>16811000</v>
      </c>
    </row>
    <row r="17" spans="3:5" ht="15.75">
      <c r="C17" s="207">
        <v>101150</v>
      </c>
      <c r="D17" s="111" t="s">
        <v>432</v>
      </c>
      <c r="E17" s="112">
        <v>0</v>
      </c>
    </row>
    <row r="18" spans="3:5" ht="15.75">
      <c r="C18" s="207">
        <v>104051</v>
      </c>
      <c r="D18" s="111" t="s">
        <v>433</v>
      </c>
      <c r="E18" s="112">
        <v>100000</v>
      </c>
    </row>
    <row r="19" spans="3:5" ht="15.75">
      <c r="C19" s="207">
        <v>106020</v>
      </c>
      <c r="D19" s="111" t="s">
        <v>434</v>
      </c>
      <c r="E19" s="112">
        <v>1000000</v>
      </c>
    </row>
    <row r="20" spans="3:5" ht="15.75">
      <c r="C20" s="207">
        <v>107060</v>
      </c>
      <c r="D20" s="111" t="s">
        <v>435</v>
      </c>
      <c r="E20" s="112">
        <v>6000000</v>
      </c>
    </row>
    <row r="21" spans="3:5" ht="15.75">
      <c r="C21" s="207" t="s">
        <v>437</v>
      </c>
      <c r="D21" s="111" t="s">
        <v>436</v>
      </c>
      <c r="E21" s="112">
        <v>2000000</v>
      </c>
    </row>
    <row r="22" spans="3:5" ht="15.75">
      <c r="C22" s="207">
        <v>102050</v>
      </c>
      <c r="D22" s="111" t="s">
        <v>252</v>
      </c>
      <c r="E22" s="112">
        <v>8278000</v>
      </c>
    </row>
    <row r="23" spans="3:5" ht="15.75">
      <c r="C23" s="207" t="s">
        <v>438</v>
      </c>
      <c r="D23" s="111" t="s">
        <v>490</v>
      </c>
      <c r="E23" s="112">
        <v>69781000</v>
      </c>
    </row>
    <row r="24" spans="3:5" ht="15.75">
      <c r="C24" s="207" t="s">
        <v>439</v>
      </c>
      <c r="D24" s="111" t="s">
        <v>123</v>
      </c>
      <c r="E24" s="112">
        <v>3300000</v>
      </c>
    </row>
    <row r="25" spans="3:5" ht="15.75">
      <c r="C25" s="207" t="s">
        <v>440</v>
      </c>
      <c r="D25" s="111" t="s">
        <v>10</v>
      </c>
      <c r="E25" s="112">
        <v>10795000</v>
      </c>
    </row>
    <row r="26" spans="3:5" ht="15.75">
      <c r="C26" s="207" t="s">
        <v>441</v>
      </c>
      <c r="D26" s="111" t="s">
        <v>271</v>
      </c>
      <c r="E26" s="112"/>
    </row>
    <row r="27" spans="3:5" ht="15.75">
      <c r="C27" s="207" t="s">
        <v>442</v>
      </c>
      <c r="D27" s="111" t="s">
        <v>443</v>
      </c>
      <c r="E27" s="112">
        <v>163952000</v>
      </c>
    </row>
    <row r="28" spans="3:5" ht="15.75">
      <c r="C28" s="207" t="s">
        <v>444</v>
      </c>
      <c r="D28" s="111" t="s">
        <v>8</v>
      </c>
      <c r="E28" s="112">
        <v>13786000</v>
      </c>
    </row>
    <row r="29" spans="3:5" ht="15.75">
      <c r="C29" s="207" t="s">
        <v>542</v>
      </c>
      <c r="D29" s="111" t="s">
        <v>541</v>
      </c>
      <c r="E29" s="112">
        <v>7634000</v>
      </c>
    </row>
    <row r="30" spans="3:5" ht="15.75">
      <c r="C30" s="208" t="s">
        <v>445</v>
      </c>
      <c r="D30" s="111" t="s">
        <v>253</v>
      </c>
      <c r="E30" s="112">
        <v>35700000</v>
      </c>
    </row>
    <row r="31" spans="3:5" ht="15.75">
      <c r="C31" s="207" t="s">
        <v>446</v>
      </c>
      <c r="D31" s="111" t="s">
        <v>254</v>
      </c>
      <c r="E31" s="112">
        <v>2500000</v>
      </c>
    </row>
    <row r="34" spans="2:5" ht="15.75">
      <c r="B34" s="113" t="s">
        <v>272</v>
      </c>
      <c r="C34" s="113" t="s">
        <v>729</v>
      </c>
      <c r="D34" s="113"/>
      <c r="E34" s="138">
        <f>SUM(E9:E31)</f>
        <v>408654000</v>
      </c>
    </row>
    <row r="36" spans="2:5" ht="15.75">
      <c r="B36" s="113" t="s">
        <v>273</v>
      </c>
      <c r="C36" s="113" t="s">
        <v>730</v>
      </c>
      <c r="D36" s="113"/>
      <c r="E36" s="138">
        <v>3460392000</v>
      </c>
    </row>
    <row r="38" spans="2:5" ht="15.75">
      <c r="B38" s="113" t="s">
        <v>274</v>
      </c>
      <c r="C38" s="113" t="s">
        <v>731</v>
      </c>
      <c r="D38" s="113"/>
      <c r="E38" s="138">
        <v>141500000</v>
      </c>
    </row>
    <row r="39" ht="15.75">
      <c r="C39" s="207"/>
    </row>
    <row r="40" spans="2:5" ht="15.75">
      <c r="B40" s="113" t="s">
        <v>275</v>
      </c>
      <c r="C40" s="113" t="s">
        <v>732</v>
      </c>
      <c r="D40" s="113"/>
      <c r="E40" s="138">
        <f>E34+E36+E38+E172</f>
        <v>4010546000</v>
      </c>
    </row>
    <row r="42" spans="2:5" ht="15.75">
      <c r="B42" s="348" t="s">
        <v>255</v>
      </c>
      <c r="C42" s="399"/>
      <c r="D42" s="399"/>
      <c r="E42" s="399"/>
    </row>
    <row r="44" spans="2:5" ht="15.75">
      <c r="B44" s="111"/>
      <c r="C44" s="207" t="s">
        <v>532</v>
      </c>
      <c r="D44" s="111" t="s">
        <v>256</v>
      </c>
      <c r="E44" s="112">
        <v>9523000</v>
      </c>
    </row>
    <row r="45" spans="2:5" ht="15.75">
      <c r="B45" s="111"/>
      <c r="C45" s="111"/>
      <c r="D45" s="111" t="s">
        <v>279</v>
      </c>
      <c r="E45" s="112">
        <v>135352000</v>
      </c>
    </row>
    <row r="46" spans="2:5" ht="15.75">
      <c r="B46" s="111"/>
      <c r="C46" s="111"/>
      <c r="D46" s="111" t="s">
        <v>396</v>
      </c>
      <c r="E46" s="112"/>
    </row>
    <row r="47" spans="2:3" ht="15.75">
      <c r="B47" s="111"/>
      <c r="C47" s="111"/>
    </row>
    <row r="48" spans="2:5" ht="15.75">
      <c r="B48" s="113" t="s">
        <v>244</v>
      </c>
      <c r="C48" s="113" t="s">
        <v>128</v>
      </c>
      <c r="D48" s="113"/>
      <c r="E48" s="138">
        <f>SUM(E44:E47)</f>
        <v>144875000</v>
      </c>
    </row>
    <row r="49" ht="12.75">
      <c r="E49" s="12"/>
    </row>
    <row r="50" spans="2:5" ht="15.75">
      <c r="B50" s="113" t="s">
        <v>257</v>
      </c>
      <c r="C50" s="113" t="s">
        <v>733</v>
      </c>
      <c r="D50" s="113"/>
      <c r="E50" s="114">
        <f>E40+E48+E49</f>
        <v>4155421000</v>
      </c>
    </row>
  </sheetData>
  <sheetProtection/>
  <mergeCells count="3">
    <mergeCell ref="B5:E5"/>
    <mergeCell ref="B7:E7"/>
    <mergeCell ref="B42:E42"/>
  </mergeCells>
  <printOptions/>
  <pageMargins left="0.75" right="0.75" top="1" bottom="1" header="0.5" footer="0.5"/>
  <pageSetup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3"/>
  <sheetViews>
    <sheetView zoomScalePageLayoutView="0" workbookViewId="0" topLeftCell="A40">
      <selection activeCell="I78" sqref="I78"/>
    </sheetView>
  </sheetViews>
  <sheetFormatPr defaultColWidth="9.00390625" defaultRowHeight="12.75"/>
  <cols>
    <col min="6" max="6" width="17.125" style="0" customWidth="1"/>
    <col min="7" max="7" width="9.125" style="0" hidden="1" customWidth="1"/>
    <col min="8" max="8" width="19.75390625" style="0" customWidth="1"/>
    <col min="9" max="9" width="14.00390625" style="0" customWidth="1"/>
    <col min="11" max="11" width="14.75390625" style="0" bestFit="1" customWidth="1"/>
    <col min="14" max="14" width="23.75390625" style="0" customWidth="1"/>
  </cols>
  <sheetData>
    <row r="1" spans="1:3" ht="12.75">
      <c r="A1" s="10" t="s">
        <v>309</v>
      </c>
      <c r="B1" s="10"/>
      <c r="C1" s="10"/>
    </row>
    <row r="2" spans="1:3" ht="12.75">
      <c r="A2" s="10" t="s">
        <v>2</v>
      </c>
      <c r="B2" s="10"/>
      <c r="C2" s="10"/>
    </row>
    <row r="3" spans="1:3" ht="12.75">
      <c r="A3" s="10"/>
      <c r="B3" s="10"/>
      <c r="C3" s="10"/>
    </row>
    <row r="4" spans="2:8" ht="12.75">
      <c r="B4" s="10"/>
      <c r="C4" s="10"/>
      <c r="H4" s="1" t="s">
        <v>131</v>
      </c>
    </row>
    <row r="5" spans="1:3" ht="12.75">
      <c r="A5" s="10"/>
      <c r="B5" s="10"/>
      <c r="C5" s="10"/>
    </row>
    <row r="6" spans="1:8" ht="12.75">
      <c r="A6" s="384" t="s">
        <v>130</v>
      </c>
      <c r="B6" s="399"/>
      <c r="C6" s="399"/>
      <c r="D6" s="399"/>
      <c r="E6" s="399"/>
      <c r="F6" s="399"/>
      <c r="G6" s="399"/>
      <c r="H6" s="399"/>
    </row>
    <row r="7" spans="1:8" ht="12.75">
      <c r="A7" s="10"/>
      <c r="B7" s="10"/>
      <c r="C7" s="10"/>
      <c r="H7">
        <v>0</v>
      </c>
    </row>
    <row r="8" spans="1:8" ht="12.75">
      <c r="A8" s="83"/>
      <c r="B8" s="10"/>
      <c r="C8" s="10"/>
      <c r="D8" s="10"/>
      <c r="E8" s="10"/>
      <c r="F8" s="10"/>
      <c r="G8" s="10"/>
      <c r="H8" s="65"/>
    </row>
    <row r="9" spans="1:14" ht="12.75">
      <c r="A9" s="10"/>
      <c r="B9" s="10"/>
      <c r="C9" s="10"/>
      <c r="D9" s="10"/>
      <c r="E9" s="10"/>
      <c r="F9" s="10"/>
      <c r="G9" s="10"/>
      <c r="H9" s="10"/>
      <c r="N9" s="245"/>
    </row>
    <row r="10" spans="1:14" ht="12.75">
      <c r="A10" s="10"/>
      <c r="B10" s="10"/>
      <c r="C10" s="10"/>
      <c r="H10" s="1" t="s">
        <v>105</v>
      </c>
      <c r="N10" s="245"/>
    </row>
    <row r="11" spans="1:14" ht="12.75">
      <c r="A11" s="10"/>
      <c r="B11" s="10"/>
      <c r="C11" s="10"/>
      <c r="N11" s="82"/>
    </row>
    <row r="12" spans="1:14" ht="12.75">
      <c r="A12" s="406" t="s">
        <v>613</v>
      </c>
      <c r="B12" s="407"/>
      <c r="C12" s="407"/>
      <c r="D12" s="407"/>
      <c r="E12" s="407"/>
      <c r="F12" s="407"/>
      <c r="G12" s="407"/>
      <c r="H12" s="407"/>
      <c r="I12" s="271"/>
      <c r="N12" s="82"/>
    </row>
    <row r="13" spans="1:14" ht="12.75">
      <c r="A13" s="396"/>
      <c r="B13" s="396"/>
      <c r="C13" s="396"/>
      <c r="D13" s="396"/>
      <c r="E13" s="396"/>
      <c r="F13" s="396"/>
      <c r="G13" s="5"/>
      <c r="H13" s="6"/>
      <c r="N13" s="82"/>
    </row>
    <row r="14" spans="1:14" ht="12.75">
      <c r="A14" s="396"/>
      <c r="B14" s="396"/>
      <c r="C14" s="396"/>
      <c r="D14" s="396"/>
      <c r="E14" s="396"/>
      <c r="F14" s="396"/>
      <c r="G14" s="5"/>
      <c r="H14" s="273"/>
      <c r="N14" s="82"/>
    </row>
    <row r="15" spans="1:14" ht="12.75">
      <c r="A15" s="396" t="s">
        <v>686</v>
      </c>
      <c r="B15" s="396"/>
      <c r="C15" s="396"/>
      <c r="D15" s="396"/>
      <c r="E15" s="396"/>
      <c r="F15" s="396"/>
      <c r="G15" s="5"/>
      <c r="H15" s="273">
        <v>2792000</v>
      </c>
      <c r="N15" s="82"/>
    </row>
    <row r="16" spans="1:14" ht="12.75">
      <c r="A16" s="396" t="s">
        <v>687</v>
      </c>
      <c r="B16" s="396"/>
      <c r="C16" s="396"/>
      <c r="D16" s="396"/>
      <c r="E16" s="396"/>
      <c r="F16" s="396"/>
      <c r="G16" s="88"/>
      <c r="H16" s="274">
        <v>12000000</v>
      </c>
      <c r="I16" s="82"/>
      <c r="N16" s="82"/>
    </row>
    <row r="17" spans="1:14" ht="12.75">
      <c r="A17" s="396" t="s">
        <v>677</v>
      </c>
      <c r="B17" s="396"/>
      <c r="C17" s="396"/>
      <c r="D17" s="396"/>
      <c r="E17" s="396"/>
      <c r="F17" s="396"/>
      <c r="G17" s="88"/>
      <c r="H17" s="274">
        <v>5000000</v>
      </c>
      <c r="I17" s="82"/>
      <c r="N17" s="82"/>
    </row>
    <row r="18" spans="1:14" ht="12.75">
      <c r="A18" s="396" t="s">
        <v>688</v>
      </c>
      <c r="B18" s="396"/>
      <c r="C18" s="396"/>
      <c r="D18" s="396"/>
      <c r="E18" s="396"/>
      <c r="F18" s="396"/>
      <c r="G18" s="88"/>
      <c r="H18" s="274">
        <v>9000000</v>
      </c>
      <c r="I18" s="82"/>
      <c r="N18" s="82"/>
    </row>
    <row r="19" spans="1:14" ht="12.75">
      <c r="A19" s="396" t="s">
        <v>689</v>
      </c>
      <c r="B19" s="396"/>
      <c r="C19" s="396"/>
      <c r="D19" s="396"/>
      <c r="E19" s="396"/>
      <c r="F19" s="396"/>
      <c r="G19" s="88"/>
      <c r="H19" s="274">
        <v>12000000</v>
      </c>
      <c r="I19" s="82"/>
      <c r="N19" s="82"/>
    </row>
    <row r="20" spans="1:16" ht="12.75">
      <c r="A20" s="396" t="s">
        <v>690</v>
      </c>
      <c r="B20" s="396"/>
      <c r="C20" s="396"/>
      <c r="D20" s="396"/>
      <c r="E20" s="396"/>
      <c r="F20" s="396"/>
      <c r="G20" s="88"/>
      <c r="H20" s="274">
        <v>6000000</v>
      </c>
      <c r="I20" s="209"/>
      <c r="N20" s="82"/>
      <c r="P20" s="83"/>
    </row>
    <row r="21" spans="1:14" ht="12.75">
      <c r="A21" s="396" t="s">
        <v>691</v>
      </c>
      <c r="B21" s="396"/>
      <c r="C21" s="396"/>
      <c r="D21" s="396"/>
      <c r="E21" s="396"/>
      <c r="F21" s="396"/>
      <c r="G21" s="88"/>
      <c r="H21" s="274">
        <v>7112000</v>
      </c>
      <c r="I21" s="209"/>
      <c r="N21" s="82"/>
    </row>
    <row r="22" spans="1:14" ht="12.75">
      <c r="A22" s="396" t="s">
        <v>692</v>
      </c>
      <c r="B22" s="396"/>
      <c r="C22" s="396"/>
      <c r="D22" s="396"/>
      <c r="E22" s="396"/>
      <c r="F22" s="396"/>
      <c r="G22" s="88"/>
      <c r="H22" s="274">
        <v>3175000</v>
      </c>
      <c r="I22" s="209"/>
      <c r="N22" s="82"/>
    </row>
    <row r="23" spans="1:14" ht="12.75">
      <c r="A23" s="396" t="s">
        <v>693</v>
      </c>
      <c r="B23" s="396"/>
      <c r="C23" s="396"/>
      <c r="D23" s="396"/>
      <c r="E23" s="396"/>
      <c r="F23" s="396"/>
      <c r="G23" s="88"/>
      <c r="H23" s="274">
        <v>1052000</v>
      </c>
      <c r="I23" s="82"/>
      <c r="N23" s="82"/>
    </row>
    <row r="24" spans="1:14" ht="12.75">
      <c r="A24" s="396" t="s">
        <v>697</v>
      </c>
      <c r="B24" s="396"/>
      <c r="C24" s="396"/>
      <c r="D24" s="396"/>
      <c r="E24" s="396"/>
      <c r="F24" s="396"/>
      <c r="G24" s="88"/>
      <c r="H24" s="274">
        <v>95180000</v>
      </c>
      <c r="I24" s="82"/>
      <c r="N24" s="82"/>
    </row>
    <row r="25" spans="1:14" ht="12.75">
      <c r="A25" s="396" t="s">
        <v>698</v>
      </c>
      <c r="B25" s="396"/>
      <c r="C25" s="396"/>
      <c r="D25" s="396"/>
      <c r="E25" s="396"/>
      <c r="F25" s="396"/>
      <c r="G25" s="88"/>
      <c r="H25" s="274">
        <v>1676000</v>
      </c>
      <c r="I25" s="82"/>
      <c r="N25" s="82"/>
    </row>
    <row r="26" spans="1:14" ht="12.75">
      <c r="A26" s="396" t="s">
        <v>699</v>
      </c>
      <c r="B26" s="396"/>
      <c r="C26" s="396"/>
      <c r="D26" s="396"/>
      <c r="E26" s="396"/>
      <c r="F26" s="396"/>
      <c r="G26" s="88"/>
      <c r="H26" s="274">
        <v>19000000</v>
      </c>
      <c r="I26" s="82"/>
      <c r="N26" s="82"/>
    </row>
    <row r="27" spans="1:14" ht="12.75">
      <c r="A27" s="396" t="s">
        <v>700</v>
      </c>
      <c r="B27" s="396"/>
      <c r="C27" s="396"/>
      <c r="D27" s="396"/>
      <c r="E27" s="396"/>
      <c r="F27" s="396"/>
      <c r="G27" s="88"/>
      <c r="H27" s="274">
        <v>5285000</v>
      </c>
      <c r="I27" s="209"/>
      <c r="N27" s="82"/>
    </row>
    <row r="28" spans="1:14" ht="12.75">
      <c r="A28" s="396" t="s">
        <v>701</v>
      </c>
      <c r="B28" s="396"/>
      <c r="C28" s="396"/>
      <c r="D28" s="396"/>
      <c r="E28" s="396"/>
      <c r="F28" s="396"/>
      <c r="G28" s="88"/>
      <c r="H28" s="274">
        <v>97653000</v>
      </c>
      <c r="I28" s="82"/>
      <c r="N28" s="82"/>
    </row>
    <row r="29" spans="1:14" ht="12.75">
      <c r="A29" s="396" t="s">
        <v>702</v>
      </c>
      <c r="B29" s="396"/>
      <c r="C29" s="396"/>
      <c r="D29" s="396"/>
      <c r="E29" s="396"/>
      <c r="F29" s="396"/>
      <c r="G29" s="88"/>
      <c r="H29" s="274">
        <v>35000000</v>
      </c>
      <c r="I29" s="82"/>
      <c r="N29" s="26"/>
    </row>
    <row r="30" spans="1:14" ht="12.75">
      <c r="A30" s="396" t="s">
        <v>703</v>
      </c>
      <c r="B30" s="396"/>
      <c r="C30" s="396"/>
      <c r="D30" s="396"/>
      <c r="E30" s="396"/>
      <c r="F30" s="396"/>
      <c r="G30" s="88"/>
      <c r="H30" s="274">
        <v>6500000</v>
      </c>
      <c r="I30" s="82"/>
      <c r="N30" s="82"/>
    </row>
    <row r="31" spans="1:14" ht="12.75">
      <c r="A31" s="396" t="s">
        <v>706</v>
      </c>
      <c r="B31" s="396"/>
      <c r="C31" s="396"/>
      <c r="D31" s="396"/>
      <c r="E31" s="396"/>
      <c r="F31" s="396"/>
      <c r="G31" s="88"/>
      <c r="H31" s="274">
        <v>200000000</v>
      </c>
      <c r="I31" s="82"/>
      <c r="N31" s="82"/>
    </row>
    <row r="32" spans="1:14" ht="12.75">
      <c r="A32" s="396" t="s">
        <v>708</v>
      </c>
      <c r="B32" s="396"/>
      <c r="C32" s="396"/>
      <c r="D32" s="396"/>
      <c r="E32" s="396"/>
      <c r="F32" s="396"/>
      <c r="G32" s="88"/>
      <c r="H32" s="274">
        <v>278000</v>
      </c>
      <c r="I32" s="209"/>
      <c r="N32" s="82"/>
    </row>
    <row r="33" spans="1:14" ht="12.75">
      <c r="A33" s="396" t="s">
        <v>709</v>
      </c>
      <c r="B33" s="396"/>
      <c r="C33" s="396"/>
      <c r="D33" s="396"/>
      <c r="E33" s="396"/>
      <c r="F33" s="396"/>
      <c r="G33" s="88"/>
      <c r="H33" s="296">
        <v>8763000</v>
      </c>
      <c r="I33" s="82"/>
      <c r="N33" s="82"/>
    </row>
    <row r="34" spans="1:14" ht="12.75">
      <c r="A34" s="396" t="s">
        <v>710</v>
      </c>
      <c r="B34" s="396"/>
      <c r="C34" s="396"/>
      <c r="D34" s="396"/>
      <c r="E34" s="396"/>
      <c r="F34" s="396"/>
      <c r="G34" s="88"/>
      <c r="H34" s="274"/>
      <c r="I34" s="82"/>
      <c r="N34" s="82"/>
    </row>
    <row r="35" spans="1:14" ht="12.75">
      <c r="A35" s="396" t="s">
        <v>711</v>
      </c>
      <c r="B35" s="396"/>
      <c r="C35" s="396"/>
      <c r="D35" s="396"/>
      <c r="E35" s="396"/>
      <c r="F35" s="396"/>
      <c r="G35" s="88"/>
      <c r="H35" s="274">
        <v>300000000</v>
      </c>
      <c r="I35" s="82"/>
      <c r="K35" s="26"/>
      <c r="N35" s="82"/>
    </row>
    <row r="36" spans="1:14" ht="12.75">
      <c r="A36" s="396" t="s">
        <v>713</v>
      </c>
      <c r="B36" s="396"/>
      <c r="C36" s="396"/>
      <c r="D36" s="396"/>
      <c r="E36" s="396"/>
      <c r="F36" s="396"/>
      <c r="G36" s="88"/>
      <c r="H36" s="274">
        <v>4000000</v>
      </c>
      <c r="I36" s="82"/>
      <c r="N36" s="82"/>
    </row>
    <row r="37" spans="1:14" ht="12.75">
      <c r="A37" s="396" t="s">
        <v>715</v>
      </c>
      <c r="B37" s="396"/>
      <c r="C37" s="396"/>
      <c r="D37" s="396"/>
      <c r="E37" s="396"/>
      <c r="F37" s="396"/>
      <c r="G37" s="88"/>
      <c r="H37" s="101">
        <v>2600000</v>
      </c>
      <c r="I37" s="82"/>
      <c r="K37" s="125"/>
      <c r="N37" s="82"/>
    </row>
    <row r="38" spans="1:14" ht="12.75">
      <c r="A38" s="396" t="s">
        <v>563</v>
      </c>
      <c r="B38" s="396"/>
      <c r="C38" s="396"/>
      <c r="D38" s="396"/>
      <c r="E38" s="396"/>
      <c r="F38" s="396"/>
      <c r="G38" s="88"/>
      <c r="H38" s="284">
        <v>2400000000</v>
      </c>
      <c r="I38" s="82"/>
      <c r="N38" s="82"/>
    </row>
    <row r="39" spans="1:14" ht="12.75">
      <c r="A39" s="396" t="s">
        <v>717</v>
      </c>
      <c r="B39" s="396"/>
      <c r="C39" s="396"/>
      <c r="D39" s="396"/>
      <c r="E39" s="396"/>
      <c r="F39" s="396"/>
      <c r="G39" s="5"/>
      <c r="H39" s="274">
        <v>21226000</v>
      </c>
      <c r="I39" s="82"/>
      <c r="N39" s="82"/>
    </row>
    <row r="40" spans="1:14" ht="12.75">
      <c r="A40" s="396" t="s">
        <v>758</v>
      </c>
      <c r="B40" s="396"/>
      <c r="C40" s="396"/>
      <c r="D40" s="396"/>
      <c r="E40" s="396"/>
      <c r="F40" s="396"/>
      <c r="G40" s="88"/>
      <c r="H40" s="273">
        <v>4600000</v>
      </c>
      <c r="I40" s="82"/>
      <c r="N40" s="82"/>
    </row>
    <row r="41" spans="1:9" ht="12.75">
      <c r="A41" s="396" t="s">
        <v>721</v>
      </c>
      <c r="B41" s="396"/>
      <c r="C41" s="396"/>
      <c r="D41" s="396"/>
      <c r="E41" s="396"/>
      <c r="F41" s="396"/>
      <c r="G41" s="88"/>
      <c r="H41" s="273">
        <v>500000</v>
      </c>
      <c r="I41" s="82"/>
    </row>
    <row r="42" spans="1:9" ht="12.75">
      <c r="A42" s="396" t="s">
        <v>765</v>
      </c>
      <c r="B42" s="396"/>
      <c r="C42" s="396"/>
      <c r="D42" s="396"/>
      <c r="E42" s="396"/>
      <c r="F42" s="396"/>
      <c r="G42" s="88"/>
      <c r="H42" s="273">
        <v>200000000</v>
      </c>
      <c r="I42" s="82"/>
    </row>
    <row r="43" spans="1:14" ht="12.75">
      <c r="A43" s="396"/>
      <c r="B43" s="396"/>
      <c r="C43" s="396"/>
      <c r="D43" s="396"/>
      <c r="E43" s="396"/>
      <c r="F43" s="396"/>
      <c r="G43" s="88"/>
      <c r="H43" s="193">
        <f>SUM(H14:H42)</f>
        <v>3460392000</v>
      </c>
      <c r="I43" s="82"/>
      <c r="N43" s="26"/>
    </row>
    <row r="44" spans="1:9" ht="12.75">
      <c r="A44" s="361"/>
      <c r="B44" s="362"/>
      <c r="C44" s="362"/>
      <c r="D44" s="362"/>
      <c r="E44" s="362"/>
      <c r="F44" s="363"/>
      <c r="G44" s="88"/>
      <c r="H44" s="274"/>
      <c r="I44" s="82"/>
    </row>
    <row r="45" spans="1:9" ht="12.75">
      <c r="A45" s="361"/>
      <c r="B45" s="362"/>
      <c r="C45" s="362"/>
      <c r="D45" s="362"/>
      <c r="E45" s="362"/>
      <c r="F45" s="363"/>
      <c r="G45" s="88"/>
      <c r="H45" s="5"/>
      <c r="I45" s="82"/>
    </row>
    <row r="46" spans="1:9" ht="12.75">
      <c r="A46" s="361"/>
      <c r="B46" s="362"/>
      <c r="C46" s="362"/>
      <c r="D46" s="362"/>
      <c r="E46" s="362"/>
      <c r="F46" s="363"/>
      <c r="G46" s="88"/>
      <c r="H46" s="5"/>
      <c r="I46" s="82"/>
    </row>
    <row r="47" spans="1:9" ht="12.75">
      <c r="A47" s="361"/>
      <c r="B47" s="362"/>
      <c r="C47" s="362"/>
      <c r="D47" s="362"/>
      <c r="E47" s="362"/>
      <c r="F47" s="363"/>
      <c r="G47" s="5"/>
      <c r="H47" s="5"/>
      <c r="I47" s="82"/>
    </row>
    <row r="48" spans="1:9" ht="12.75">
      <c r="A48" s="396"/>
      <c r="B48" s="396"/>
      <c r="C48" s="396"/>
      <c r="D48" s="396"/>
      <c r="E48" s="396"/>
      <c r="F48" s="396"/>
      <c r="G48" s="88"/>
      <c r="H48" s="273"/>
      <c r="I48" s="82"/>
    </row>
    <row r="49" spans="1:9" ht="12.75">
      <c r="A49" s="396"/>
      <c r="B49" s="396"/>
      <c r="C49" s="396"/>
      <c r="D49" s="396"/>
      <c r="E49" s="396"/>
      <c r="F49" s="396"/>
      <c r="G49" s="5"/>
      <c r="H49" s="5"/>
      <c r="I49" s="82"/>
    </row>
    <row r="50" spans="1:9" ht="12.75">
      <c r="A50" s="396"/>
      <c r="B50" s="396"/>
      <c r="C50" s="396"/>
      <c r="D50" s="396"/>
      <c r="E50" s="396"/>
      <c r="F50" s="396"/>
      <c r="G50" s="5"/>
      <c r="H50" s="5"/>
      <c r="I50" s="82"/>
    </row>
    <row r="51" spans="1:9" ht="12.75">
      <c r="A51" s="396"/>
      <c r="B51" s="396"/>
      <c r="C51" s="396"/>
      <c r="D51" s="396"/>
      <c r="E51" s="396"/>
      <c r="F51" s="396"/>
      <c r="G51" s="88"/>
      <c r="H51" s="273"/>
      <c r="I51" s="82"/>
    </row>
    <row r="52" spans="1:9" ht="12.75">
      <c r="A52" s="396"/>
      <c r="B52" s="396"/>
      <c r="C52" s="396"/>
      <c r="D52" s="396"/>
      <c r="E52" s="396"/>
      <c r="F52" s="396"/>
      <c r="G52" s="88"/>
      <c r="H52" s="5"/>
      <c r="I52" s="82"/>
    </row>
    <row r="53" spans="1:9" ht="12.75">
      <c r="A53" s="396"/>
      <c r="B53" s="396"/>
      <c r="C53" s="396"/>
      <c r="D53" s="396" t="s">
        <v>569</v>
      </c>
      <c r="E53" s="396"/>
      <c r="F53" s="396"/>
      <c r="G53" s="88"/>
      <c r="H53" s="274"/>
      <c r="I53" s="82"/>
    </row>
    <row r="54" spans="1:9" ht="12.75">
      <c r="A54" s="402"/>
      <c r="B54" s="402"/>
      <c r="C54" s="402"/>
      <c r="D54" s="402"/>
      <c r="E54" s="402"/>
      <c r="F54" s="402"/>
      <c r="G54" s="88"/>
      <c r="H54" s="274"/>
      <c r="I54" s="82"/>
    </row>
    <row r="55" spans="1:9" ht="12.75">
      <c r="A55" s="400" t="s">
        <v>562</v>
      </c>
      <c r="B55" s="404"/>
      <c r="C55" s="404"/>
      <c r="D55" s="404"/>
      <c r="E55" s="404"/>
      <c r="F55" s="405"/>
      <c r="G55" s="63"/>
      <c r="H55" s="275">
        <f>SUM(H8+H43+H53)</f>
        <v>3460392000</v>
      </c>
      <c r="I55" s="82"/>
    </row>
    <row r="56" ht="12.75">
      <c r="I56" s="82"/>
    </row>
    <row r="57" ht="12.75">
      <c r="I57" s="82"/>
    </row>
    <row r="58" ht="12.75">
      <c r="I58" s="82"/>
    </row>
    <row r="59" ht="12.75">
      <c r="I59" s="82"/>
    </row>
    <row r="60" ht="12.75">
      <c r="I60" s="82"/>
    </row>
    <row r="61" ht="12.75">
      <c r="I61" s="82"/>
    </row>
    <row r="62" ht="12.75">
      <c r="I62" s="82"/>
    </row>
    <row r="63" spans="1:9" ht="15">
      <c r="A63" s="10" t="s">
        <v>309</v>
      </c>
      <c r="B63" s="10"/>
      <c r="C63" s="10"/>
      <c r="H63" s="61"/>
      <c r="I63" s="82"/>
    </row>
    <row r="64" spans="1:9" ht="15">
      <c r="A64" s="10" t="s">
        <v>2</v>
      </c>
      <c r="B64" s="10"/>
      <c r="C64" s="10"/>
      <c r="H64" s="61"/>
      <c r="I64" s="82"/>
    </row>
    <row r="66" spans="1:9" ht="15">
      <c r="A66" s="384" t="s">
        <v>614</v>
      </c>
      <c r="B66" s="403"/>
      <c r="C66" s="403"/>
      <c r="D66" s="403"/>
      <c r="E66" s="403"/>
      <c r="F66" s="403"/>
      <c r="G66" s="403"/>
      <c r="H66" s="61"/>
      <c r="I66" s="61"/>
    </row>
    <row r="67" spans="1:9" ht="15">
      <c r="A67" s="60"/>
      <c r="B67" s="60"/>
      <c r="C67" s="60"/>
      <c r="D67" s="60"/>
      <c r="E67" s="60"/>
      <c r="F67" s="60"/>
      <c r="G67" s="60"/>
      <c r="H67" s="61"/>
      <c r="I67" s="61"/>
    </row>
    <row r="68" spans="1:9" ht="15">
      <c r="A68" s="401" t="s">
        <v>716</v>
      </c>
      <c r="B68" s="396"/>
      <c r="C68" s="396"/>
      <c r="D68" s="396"/>
      <c r="E68" s="396"/>
      <c r="F68" s="396"/>
      <c r="G68" s="220"/>
      <c r="H68" s="220">
        <v>2400000000</v>
      </c>
      <c r="I68" s="61"/>
    </row>
    <row r="69" spans="1:9" ht="15">
      <c r="A69" s="401" t="s">
        <v>694</v>
      </c>
      <c r="B69" s="396"/>
      <c r="C69" s="396"/>
      <c r="D69" s="396"/>
      <c r="E69" s="396"/>
      <c r="F69" s="396"/>
      <c r="G69" s="220"/>
      <c r="H69" s="220">
        <v>3556000</v>
      </c>
      <c r="I69" s="61"/>
    </row>
    <row r="70" spans="1:9" ht="15">
      <c r="A70" s="401" t="s">
        <v>695</v>
      </c>
      <c r="B70" s="396"/>
      <c r="C70" s="396"/>
      <c r="D70" s="396"/>
      <c r="E70" s="396"/>
      <c r="F70" s="396"/>
      <c r="G70" s="220"/>
      <c r="H70" s="220">
        <v>1587000</v>
      </c>
      <c r="I70" s="61"/>
    </row>
    <row r="71" spans="1:9" ht="15">
      <c r="A71" s="401" t="s">
        <v>696</v>
      </c>
      <c r="B71" s="396"/>
      <c r="C71" s="396"/>
      <c r="D71" s="396"/>
      <c r="E71" s="396"/>
      <c r="F71" s="396"/>
      <c r="G71" s="220"/>
      <c r="H71" s="220">
        <v>526000</v>
      </c>
      <c r="I71" s="61"/>
    </row>
    <row r="72" spans="1:9" ht="15">
      <c r="A72" s="401" t="s">
        <v>697</v>
      </c>
      <c r="B72" s="396"/>
      <c r="C72" s="396"/>
      <c r="D72" s="396"/>
      <c r="E72" s="396"/>
      <c r="F72" s="396"/>
      <c r="G72" s="220"/>
      <c r="H72" s="220">
        <v>95180000</v>
      </c>
      <c r="I72" s="61"/>
    </row>
    <row r="73" spans="1:9" ht="15">
      <c r="A73" s="401" t="s">
        <v>516</v>
      </c>
      <c r="B73" s="396"/>
      <c r="C73" s="396"/>
      <c r="D73" s="396"/>
      <c r="E73" s="396"/>
      <c r="F73" s="396"/>
      <c r="G73" s="220"/>
      <c r="H73" s="220">
        <v>67653000</v>
      </c>
      <c r="I73" s="61"/>
    </row>
    <row r="74" spans="1:9" ht="15">
      <c r="A74" s="401" t="s">
        <v>705</v>
      </c>
      <c r="B74" s="396"/>
      <c r="C74" s="396"/>
      <c r="D74" s="396"/>
      <c r="E74" s="396"/>
      <c r="F74" s="396"/>
      <c r="G74" s="220"/>
      <c r="H74" s="220">
        <v>35000000</v>
      </c>
      <c r="I74" s="61"/>
    </row>
    <row r="75" spans="1:8" ht="12.75">
      <c r="A75" s="401" t="s">
        <v>704</v>
      </c>
      <c r="B75" s="396"/>
      <c r="C75" s="396"/>
      <c r="D75" s="396"/>
      <c r="E75" s="396"/>
      <c r="F75" s="396"/>
      <c r="G75" s="220"/>
      <c r="H75" s="220">
        <v>6500000</v>
      </c>
    </row>
    <row r="76" spans="1:9" ht="15">
      <c r="A76" s="401" t="s">
        <v>707</v>
      </c>
      <c r="B76" s="396"/>
      <c r="C76" s="396"/>
      <c r="D76" s="396"/>
      <c r="E76" s="396"/>
      <c r="F76" s="396"/>
      <c r="G76" s="220"/>
      <c r="H76" s="220">
        <v>200000000</v>
      </c>
      <c r="I76" s="61"/>
    </row>
    <row r="77" spans="1:8" ht="12.75">
      <c r="A77" s="401" t="s">
        <v>712</v>
      </c>
      <c r="B77" s="396"/>
      <c r="C77" s="396"/>
      <c r="D77" s="396"/>
      <c r="E77" s="396"/>
      <c r="F77" s="396"/>
      <c r="G77" s="220"/>
      <c r="H77" s="220">
        <v>300000000</v>
      </c>
    </row>
    <row r="78" spans="1:8" ht="12.75">
      <c r="A78" s="401" t="s">
        <v>766</v>
      </c>
      <c r="B78" s="396"/>
      <c r="C78" s="396"/>
      <c r="D78" s="396"/>
      <c r="E78" s="396"/>
      <c r="F78" s="396"/>
      <c r="G78" s="220"/>
      <c r="H78" s="220">
        <v>200000000</v>
      </c>
    </row>
    <row r="79" spans="1:8" ht="12.75">
      <c r="A79" s="401"/>
      <c r="B79" s="396"/>
      <c r="C79" s="396"/>
      <c r="D79" s="396"/>
      <c r="E79" s="396"/>
      <c r="F79" s="396"/>
      <c r="G79" s="5"/>
      <c r="H79" s="220"/>
    </row>
    <row r="80" spans="1:8" ht="12.75">
      <c r="A80" s="401"/>
      <c r="B80" s="396"/>
      <c r="C80" s="396"/>
      <c r="D80" s="396"/>
      <c r="E80" s="396"/>
      <c r="F80" s="396"/>
      <c r="G80" s="5"/>
      <c r="H80" s="220"/>
    </row>
    <row r="81" spans="1:8" ht="12.75">
      <c r="A81" s="361"/>
      <c r="B81" s="362"/>
      <c r="C81" s="362"/>
      <c r="D81" s="362"/>
      <c r="E81" s="362"/>
      <c r="F81" s="363"/>
      <c r="G81" s="5"/>
      <c r="H81" s="5"/>
    </row>
    <row r="82" spans="1:8" ht="12.75">
      <c r="A82" s="400" t="s">
        <v>107</v>
      </c>
      <c r="B82" s="362"/>
      <c r="C82" s="362"/>
      <c r="D82" s="362"/>
      <c r="E82" s="362"/>
      <c r="F82" s="363"/>
      <c r="G82" s="272">
        <f>SUM(H68:H76)</f>
        <v>2810002000</v>
      </c>
      <c r="H82" s="64">
        <f>SUM(H68:H80)</f>
        <v>3310002000</v>
      </c>
    </row>
    <row r="88" spans="1:8" ht="12.75">
      <c r="A88" s="83"/>
      <c r="B88" s="83"/>
      <c r="C88" s="83"/>
      <c r="D88" s="83"/>
      <c r="E88" s="83"/>
      <c r="G88" s="84"/>
      <c r="H88" s="84"/>
    </row>
    <row r="89" spans="1:8" ht="12.75">
      <c r="A89" s="83"/>
      <c r="B89" s="83"/>
      <c r="C89" s="83"/>
      <c r="D89" s="83"/>
      <c r="E89" s="83"/>
      <c r="G89" s="84"/>
      <c r="H89" s="84"/>
    </row>
    <row r="90" spans="1:8" ht="12.75">
      <c r="A90" s="83"/>
      <c r="B90" s="83"/>
      <c r="C90" s="83"/>
      <c r="D90" s="83"/>
      <c r="E90" s="83"/>
      <c r="G90" s="84"/>
      <c r="H90" s="84"/>
    </row>
    <row r="91" spans="2:7" ht="12.75">
      <c r="B91" s="83"/>
      <c r="C91" s="83"/>
      <c r="D91" s="83"/>
      <c r="E91" s="83"/>
      <c r="G91" s="84"/>
    </row>
    <row r="92" spans="1:8" ht="12.75">
      <c r="A92" s="83"/>
      <c r="B92" s="83"/>
      <c r="C92" s="83"/>
      <c r="D92" s="83"/>
      <c r="E92" s="83"/>
      <c r="G92" s="84"/>
      <c r="H92" s="84"/>
    </row>
    <row r="93" spans="2:8" ht="12.75">
      <c r="B93" s="83"/>
      <c r="C93" s="83"/>
      <c r="D93" s="83"/>
      <c r="E93" s="83"/>
      <c r="G93" s="84"/>
      <c r="H93" s="84"/>
    </row>
  </sheetData>
  <sheetProtection/>
  <mergeCells count="61">
    <mergeCell ref="A49:F49"/>
    <mergeCell ref="A50:F50"/>
    <mergeCell ref="A42:F42"/>
    <mergeCell ref="A43:F43"/>
    <mergeCell ref="A45:F45"/>
    <mergeCell ref="A46:F46"/>
    <mergeCell ref="A41:F41"/>
    <mergeCell ref="A39:F39"/>
    <mergeCell ref="A48:F48"/>
    <mergeCell ref="A35:F35"/>
    <mergeCell ref="A40:F40"/>
    <mergeCell ref="A47:F47"/>
    <mergeCell ref="A25:F25"/>
    <mergeCell ref="A24:F24"/>
    <mergeCell ref="A17:F17"/>
    <mergeCell ref="A18:F18"/>
    <mergeCell ref="A19:F19"/>
    <mergeCell ref="A20:F20"/>
    <mergeCell ref="A21:F21"/>
    <mergeCell ref="A22:F22"/>
    <mergeCell ref="A23:F23"/>
    <mergeCell ref="A6:H6"/>
    <mergeCell ref="A14:F14"/>
    <mergeCell ref="A15:F15"/>
    <mergeCell ref="A16:F16"/>
    <mergeCell ref="A12:H12"/>
    <mergeCell ref="A13:F13"/>
    <mergeCell ref="A30:F30"/>
    <mergeCell ref="A31:F31"/>
    <mergeCell ref="A32:F32"/>
    <mergeCell ref="A33:F33"/>
    <mergeCell ref="A26:F26"/>
    <mergeCell ref="A27:F27"/>
    <mergeCell ref="A28:F28"/>
    <mergeCell ref="A29:F29"/>
    <mergeCell ref="A34:F34"/>
    <mergeCell ref="A76:F76"/>
    <mergeCell ref="A36:F36"/>
    <mergeCell ref="A51:F51"/>
    <mergeCell ref="A37:F37"/>
    <mergeCell ref="A38:F38"/>
    <mergeCell ref="A44:F44"/>
    <mergeCell ref="A72:F72"/>
    <mergeCell ref="A52:F52"/>
    <mergeCell ref="A53:F53"/>
    <mergeCell ref="A70:F70"/>
    <mergeCell ref="A71:F71"/>
    <mergeCell ref="A54:F54"/>
    <mergeCell ref="A66:G66"/>
    <mergeCell ref="A55:F55"/>
    <mergeCell ref="A68:F68"/>
    <mergeCell ref="A81:F81"/>
    <mergeCell ref="A82:F82"/>
    <mergeCell ref="A75:F75"/>
    <mergeCell ref="A80:F80"/>
    <mergeCell ref="A69:F69"/>
    <mergeCell ref="A77:F77"/>
    <mergeCell ref="A78:F78"/>
    <mergeCell ref="A79:F79"/>
    <mergeCell ref="A73:F73"/>
    <mergeCell ref="A74:F7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0">
      <selection activeCell="G23" sqref="G23"/>
    </sheetView>
  </sheetViews>
  <sheetFormatPr defaultColWidth="9.00390625" defaultRowHeight="12.75"/>
  <cols>
    <col min="5" max="5" width="10.625" style="0" customWidth="1"/>
    <col min="6" max="6" width="0.12890625" style="0" hidden="1" customWidth="1"/>
    <col min="7" max="7" width="15.25390625" style="0" customWidth="1"/>
    <col min="8" max="8" width="13.125" style="0" customWidth="1"/>
    <col min="9" max="9" width="12.75390625" style="0" customWidth="1"/>
  </cols>
  <sheetData>
    <row r="1" ht="12.75">
      <c r="A1" s="10" t="s">
        <v>309</v>
      </c>
    </row>
    <row r="2" spans="1:9" ht="12.75">
      <c r="A2" s="10" t="s">
        <v>2</v>
      </c>
      <c r="B2" s="10"/>
      <c r="C2" s="10"/>
      <c r="I2" s="1" t="s">
        <v>106</v>
      </c>
    </row>
    <row r="3" spans="2:3" ht="12.75">
      <c r="B3" s="10"/>
      <c r="C3" s="10"/>
    </row>
    <row r="5" spans="1:9" ht="12.75">
      <c r="A5" s="408" t="s">
        <v>57</v>
      </c>
      <c r="B5" s="399"/>
      <c r="C5" s="399"/>
      <c r="D5" s="399"/>
      <c r="E5" s="399"/>
      <c r="F5" s="399"/>
      <c r="G5" s="399"/>
      <c r="H5" s="399"/>
      <c r="I5" s="399"/>
    </row>
    <row r="6" spans="1:9" ht="12.75">
      <c r="A6" s="408" t="s">
        <v>58</v>
      </c>
      <c r="B6" s="399"/>
      <c r="C6" s="399"/>
      <c r="D6" s="399"/>
      <c r="E6" s="399"/>
      <c r="F6" s="399"/>
      <c r="G6" s="399"/>
      <c r="H6" s="399"/>
      <c r="I6" s="399"/>
    </row>
    <row r="7" ht="12.75">
      <c r="I7" s="1" t="s">
        <v>114</v>
      </c>
    </row>
    <row r="8" spans="7:9" ht="12.75">
      <c r="G8" s="11">
        <v>2016</v>
      </c>
      <c r="H8" s="11">
        <v>2017</v>
      </c>
      <c r="I8" s="11">
        <v>2018</v>
      </c>
    </row>
    <row r="9" spans="1:9" ht="12.75">
      <c r="A9" s="32" t="s">
        <v>60</v>
      </c>
      <c r="B9" s="33"/>
      <c r="C9" s="33"/>
      <c r="D9" s="33"/>
      <c r="E9" s="33"/>
      <c r="F9" s="33"/>
      <c r="G9" s="34">
        <v>517416</v>
      </c>
      <c r="H9" s="35">
        <f>SUM(H10:H11)</f>
        <v>363515</v>
      </c>
      <c r="I9" s="76">
        <f>SUM(I10:I11)</f>
        <v>382912</v>
      </c>
    </row>
    <row r="10" spans="1:9" ht="12.75">
      <c r="A10" s="5">
        <v>1</v>
      </c>
      <c r="B10" s="5" t="s">
        <v>61</v>
      </c>
      <c r="C10" s="5"/>
      <c r="D10" s="5"/>
      <c r="E10" s="5"/>
      <c r="F10" s="5"/>
      <c r="G10" s="36">
        <v>157316</v>
      </c>
      <c r="H10" s="37">
        <v>39960</v>
      </c>
      <c r="I10" s="79">
        <v>43769</v>
      </c>
    </row>
    <row r="11" spans="1:9" ht="12.75">
      <c r="A11" s="14" t="s">
        <v>62</v>
      </c>
      <c r="B11" s="5"/>
      <c r="C11" s="5"/>
      <c r="D11" s="5"/>
      <c r="E11" s="38"/>
      <c r="F11" s="38"/>
      <c r="G11" s="34">
        <v>360100</v>
      </c>
      <c r="H11" s="35">
        <f>SUM(H12:H16)</f>
        <v>323555</v>
      </c>
      <c r="I11" s="76">
        <f>SUM(I12:I16)</f>
        <v>339143</v>
      </c>
    </row>
    <row r="12" spans="1:9" ht="12.75">
      <c r="A12" s="5">
        <v>2</v>
      </c>
      <c r="B12" s="39" t="s">
        <v>63</v>
      </c>
      <c r="C12" s="33"/>
      <c r="D12" s="40"/>
      <c r="E12" s="38"/>
      <c r="F12" s="38"/>
      <c r="G12" s="36"/>
      <c r="H12" s="37"/>
      <c r="I12" s="79"/>
    </row>
    <row r="13" spans="1:9" ht="12.75">
      <c r="A13" s="5">
        <v>3</v>
      </c>
      <c r="B13" s="39" t="s">
        <v>64</v>
      </c>
      <c r="C13" s="33"/>
      <c r="D13" s="40"/>
      <c r="E13" s="5"/>
      <c r="F13" s="5"/>
      <c r="G13" s="36">
        <v>345100</v>
      </c>
      <c r="H13" s="37">
        <v>307755</v>
      </c>
      <c r="I13" s="79">
        <v>323143</v>
      </c>
    </row>
    <row r="14" spans="1:9" ht="12.75">
      <c r="A14" s="5"/>
      <c r="B14" s="5"/>
      <c r="C14" s="5"/>
      <c r="D14" s="5"/>
      <c r="E14" s="38"/>
      <c r="F14" s="38"/>
      <c r="G14" s="36"/>
      <c r="H14" s="37"/>
      <c r="I14" s="79"/>
    </row>
    <row r="15" spans="1:9" ht="12.75">
      <c r="A15" s="5"/>
      <c r="B15" s="5"/>
      <c r="C15" s="5"/>
      <c r="D15" s="5"/>
      <c r="E15" s="38"/>
      <c r="F15" s="38"/>
      <c r="G15" s="36"/>
      <c r="H15" s="37"/>
      <c r="I15" s="79"/>
    </row>
    <row r="16" spans="1:9" ht="12.75">
      <c r="A16" s="5">
        <v>4</v>
      </c>
      <c r="B16" s="5" t="s">
        <v>65</v>
      </c>
      <c r="C16" s="5"/>
      <c r="D16" s="5"/>
      <c r="E16" s="5"/>
      <c r="F16" s="5"/>
      <c r="G16" s="36">
        <v>15000</v>
      </c>
      <c r="H16" s="37">
        <v>15800</v>
      </c>
      <c r="I16" s="79">
        <v>16000</v>
      </c>
    </row>
    <row r="17" spans="1:9" ht="12.75">
      <c r="A17" s="32" t="s">
        <v>66</v>
      </c>
      <c r="B17" s="33"/>
      <c r="C17" s="33"/>
      <c r="D17" s="40"/>
      <c r="E17" s="38"/>
      <c r="F17" s="38"/>
      <c r="G17" s="41">
        <v>3384</v>
      </c>
      <c r="H17" s="42">
        <f>SUM(H18:H19)</f>
        <v>76529</v>
      </c>
      <c r="I17" s="77">
        <f>SUM(I18:I19)</f>
        <v>54537</v>
      </c>
    </row>
    <row r="18" spans="1:9" ht="12.75">
      <c r="A18" s="5">
        <v>5</v>
      </c>
      <c r="B18" s="39" t="s">
        <v>286</v>
      </c>
      <c r="C18" s="33"/>
      <c r="D18" s="40"/>
      <c r="E18" s="5"/>
      <c r="F18" s="5"/>
      <c r="G18" s="36">
        <v>3384</v>
      </c>
      <c r="H18" s="37">
        <v>76529</v>
      </c>
      <c r="I18" s="79">
        <v>54537</v>
      </c>
    </row>
    <row r="19" spans="1:9" ht="12.75">
      <c r="A19" s="5">
        <v>6</v>
      </c>
      <c r="B19" s="5"/>
      <c r="C19" s="5"/>
      <c r="D19" s="5"/>
      <c r="E19" s="5"/>
      <c r="F19" s="5"/>
      <c r="G19" s="36"/>
      <c r="H19" s="37"/>
      <c r="I19" s="79"/>
    </row>
    <row r="20" spans="1:9" ht="12.75">
      <c r="A20" s="43" t="s">
        <v>69</v>
      </c>
      <c r="B20" s="33"/>
      <c r="C20" s="33"/>
      <c r="D20" s="40"/>
      <c r="E20" s="5"/>
      <c r="F20" s="5"/>
      <c r="G20" s="34">
        <v>3110002</v>
      </c>
      <c r="H20" s="35">
        <f>SUM(H21:H22)</f>
        <v>107566</v>
      </c>
      <c r="I20" s="79">
        <v>130507</v>
      </c>
    </row>
    <row r="21" spans="1:9" ht="12.75">
      <c r="A21" s="5">
        <v>7</v>
      </c>
      <c r="B21" s="5" t="s">
        <v>70</v>
      </c>
      <c r="C21" s="5"/>
      <c r="D21" s="5"/>
      <c r="E21" s="5"/>
      <c r="F21" s="5"/>
      <c r="G21" s="36"/>
      <c r="H21" s="37"/>
      <c r="I21" s="79"/>
    </row>
    <row r="22" spans="1:9" ht="12.75">
      <c r="A22" s="5">
        <v>8</v>
      </c>
      <c r="B22" s="5" t="s">
        <v>71</v>
      </c>
      <c r="C22" s="5"/>
      <c r="D22" s="5"/>
      <c r="E22" s="5"/>
      <c r="F22" s="5"/>
      <c r="G22" s="36">
        <v>3310002</v>
      </c>
      <c r="H22" s="37">
        <v>107566</v>
      </c>
      <c r="I22" s="79">
        <v>130507</v>
      </c>
    </row>
    <row r="23" spans="1:9" ht="12.75">
      <c r="A23" s="43" t="s">
        <v>72</v>
      </c>
      <c r="B23" s="33"/>
      <c r="C23" s="33"/>
      <c r="D23" s="40"/>
      <c r="E23" s="5"/>
      <c r="F23" s="5"/>
      <c r="G23" s="34">
        <v>35998</v>
      </c>
      <c r="H23" s="35">
        <f>SUM(H24:H26)</f>
        <v>24028</v>
      </c>
      <c r="I23" s="76">
        <f>SUM(I24:I26)</f>
        <v>39372</v>
      </c>
    </row>
    <row r="24" spans="1:9" ht="12.75">
      <c r="A24" s="5">
        <v>9</v>
      </c>
      <c r="B24" s="44" t="s">
        <v>73</v>
      </c>
      <c r="C24" s="7"/>
      <c r="D24" s="7"/>
      <c r="E24" s="5"/>
      <c r="F24" s="5"/>
      <c r="G24" s="45">
        <v>4515</v>
      </c>
      <c r="H24" s="37">
        <v>3528</v>
      </c>
      <c r="I24" s="79">
        <v>18462</v>
      </c>
    </row>
    <row r="25" spans="1:9" ht="12.75">
      <c r="A25" s="46">
        <v>10</v>
      </c>
      <c r="B25" s="46" t="s">
        <v>74</v>
      </c>
      <c r="C25" s="47"/>
      <c r="D25" s="47"/>
      <c r="E25" s="5"/>
      <c r="F25" s="5"/>
      <c r="G25" s="36">
        <v>31483</v>
      </c>
      <c r="H25" s="37">
        <v>20500</v>
      </c>
      <c r="I25" s="79">
        <v>20910</v>
      </c>
    </row>
    <row r="26" spans="1:9" ht="12.75">
      <c r="A26" s="5">
        <v>11</v>
      </c>
      <c r="B26" s="5" t="s">
        <v>75</v>
      </c>
      <c r="C26" s="5"/>
      <c r="D26" s="5"/>
      <c r="E26" s="5"/>
      <c r="F26" s="5"/>
      <c r="G26" s="36"/>
      <c r="H26" s="37"/>
      <c r="I26" s="79"/>
    </row>
    <row r="27" spans="1:9" ht="15">
      <c r="A27" s="48" t="s">
        <v>76</v>
      </c>
      <c r="B27" s="5"/>
      <c r="C27" s="5"/>
      <c r="D27" s="5"/>
      <c r="E27" s="5"/>
      <c r="F27" s="5"/>
      <c r="G27" s="49">
        <f>SUM(G9+G17+G20+G23)</f>
        <v>3666800</v>
      </c>
      <c r="H27" s="50">
        <f>(H9+H17+H20+H23)</f>
        <v>571638</v>
      </c>
      <c r="I27" s="78">
        <f>(I9+I17+I20+I23)</f>
        <v>607328</v>
      </c>
    </row>
    <row r="28" spans="1:9" ht="12.75">
      <c r="A28" s="14" t="s">
        <v>77</v>
      </c>
      <c r="B28" s="5"/>
      <c r="C28" s="5"/>
      <c r="D28" s="5"/>
      <c r="E28" s="5"/>
      <c r="F28" s="5"/>
      <c r="G28" s="34">
        <f>SUM(G29:G32)</f>
        <v>288621</v>
      </c>
      <c r="H28" s="35">
        <f>SUM(H29:H31)</f>
        <v>128700</v>
      </c>
      <c r="I28" s="76">
        <f>SUM(I29:I31)</f>
        <v>128700</v>
      </c>
    </row>
    <row r="29" spans="1:9" ht="12.75">
      <c r="A29" s="5">
        <v>12</v>
      </c>
      <c r="B29" s="51" t="s">
        <v>571</v>
      </c>
      <c r="C29" s="5"/>
      <c r="D29" s="5"/>
      <c r="E29" s="5"/>
      <c r="F29" s="5"/>
      <c r="G29" s="36">
        <v>120000</v>
      </c>
      <c r="H29" s="37">
        <v>120000</v>
      </c>
      <c r="I29" s="79">
        <v>120000</v>
      </c>
    </row>
    <row r="30" spans="1:9" ht="12.75">
      <c r="A30" s="5">
        <v>13</v>
      </c>
      <c r="B30" s="51" t="s">
        <v>759</v>
      </c>
      <c r="C30" s="5"/>
      <c r="D30" s="5"/>
      <c r="E30" s="5"/>
      <c r="F30" s="5"/>
      <c r="G30" s="36">
        <v>5000</v>
      </c>
      <c r="H30" s="37"/>
      <c r="I30" s="79"/>
    </row>
    <row r="31" spans="1:9" ht="12.75">
      <c r="A31" s="5">
        <v>14</v>
      </c>
      <c r="B31" s="5" t="s">
        <v>570</v>
      </c>
      <c r="C31" s="5"/>
      <c r="D31" s="5"/>
      <c r="E31" s="5"/>
      <c r="F31" s="5"/>
      <c r="G31" s="36">
        <v>70000</v>
      </c>
      <c r="H31" s="37">
        <v>8700</v>
      </c>
      <c r="I31" s="79">
        <v>8700</v>
      </c>
    </row>
    <row r="32" spans="1:9" ht="12.75">
      <c r="A32" s="214">
        <v>14</v>
      </c>
      <c r="B32" s="215" t="s">
        <v>461</v>
      </c>
      <c r="C32" s="215"/>
      <c r="D32" s="216"/>
      <c r="E32" s="5"/>
      <c r="F32" s="5"/>
      <c r="G32" s="36">
        <v>93621</v>
      </c>
      <c r="H32" s="37"/>
      <c r="I32" s="79"/>
    </row>
    <row r="33" spans="1:9" ht="15">
      <c r="A33" s="52" t="s">
        <v>80</v>
      </c>
      <c r="B33" s="33"/>
      <c r="C33" s="33"/>
      <c r="D33" s="40"/>
      <c r="E33" s="5"/>
      <c r="F33" s="5"/>
      <c r="G33" s="49">
        <f>SUM(G27+G28)</f>
        <v>3955421</v>
      </c>
      <c r="H33" s="50">
        <f>(H27+H28)</f>
        <v>700338</v>
      </c>
      <c r="I33" s="78">
        <f>(I27+I28)</f>
        <v>736028</v>
      </c>
    </row>
    <row r="34" spans="1:9" ht="12.75">
      <c r="A34" s="43" t="s">
        <v>81</v>
      </c>
      <c r="B34" s="33"/>
      <c r="C34" s="33"/>
      <c r="D34" s="40"/>
      <c r="E34" s="5"/>
      <c r="F34" s="5"/>
      <c r="G34" s="34">
        <f>SUM(G36:G42)</f>
        <v>548088</v>
      </c>
      <c r="H34" s="35">
        <f>SUM(H36:H42)</f>
        <v>452120</v>
      </c>
      <c r="I34" s="76">
        <f>SUM(I36:I42)</f>
        <v>462320</v>
      </c>
    </row>
    <row r="35" spans="1:9" ht="12.75">
      <c r="A35" s="5"/>
      <c r="B35" s="5"/>
      <c r="C35" s="5"/>
      <c r="D35" s="5"/>
      <c r="E35" s="5"/>
      <c r="F35" s="5"/>
      <c r="G35" s="36"/>
      <c r="H35" s="37"/>
      <c r="I35" s="79"/>
    </row>
    <row r="36" spans="1:9" ht="12.75">
      <c r="A36" s="5">
        <v>15</v>
      </c>
      <c r="B36" s="53" t="s">
        <v>82</v>
      </c>
      <c r="C36" s="33"/>
      <c r="D36" s="40"/>
      <c r="E36" s="5"/>
      <c r="F36" s="5"/>
      <c r="G36" s="45">
        <v>125451</v>
      </c>
      <c r="H36" s="37">
        <v>177153</v>
      </c>
      <c r="I36" s="79">
        <v>178925</v>
      </c>
    </row>
    <row r="37" spans="1:9" ht="12.75">
      <c r="A37" s="5">
        <v>16</v>
      </c>
      <c r="B37" s="53" t="s">
        <v>25</v>
      </c>
      <c r="C37" s="54"/>
      <c r="D37" s="55"/>
      <c r="E37" s="5"/>
      <c r="F37" s="5"/>
      <c r="G37" s="45">
        <v>35740</v>
      </c>
      <c r="H37" s="37">
        <v>47831</v>
      </c>
      <c r="I37" s="79">
        <v>48310</v>
      </c>
    </row>
    <row r="38" spans="1:9" ht="12.75">
      <c r="A38" s="5">
        <v>17</v>
      </c>
      <c r="B38" s="53" t="s">
        <v>83</v>
      </c>
      <c r="C38" s="54"/>
      <c r="D38" s="55"/>
      <c r="E38" s="5"/>
      <c r="F38" s="5"/>
      <c r="G38" s="45">
        <v>174101</v>
      </c>
      <c r="H38" s="37">
        <v>150646</v>
      </c>
      <c r="I38" s="79">
        <v>158178</v>
      </c>
    </row>
    <row r="39" spans="1:9" ht="12.75">
      <c r="A39" s="5">
        <v>18</v>
      </c>
      <c r="B39" s="44" t="s">
        <v>84</v>
      </c>
      <c r="C39" s="44"/>
      <c r="D39" s="44"/>
      <c r="E39" s="5"/>
      <c r="F39" s="5">
        <v>2729</v>
      </c>
      <c r="G39" s="56">
        <v>3300</v>
      </c>
      <c r="H39" s="37">
        <v>39140</v>
      </c>
      <c r="I39" s="79">
        <v>39200</v>
      </c>
    </row>
    <row r="40" spans="1:9" ht="12.75">
      <c r="A40" s="5">
        <v>19</v>
      </c>
      <c r="B40" s="44" t="s">
        <v>85</v>
      </c>
      <c r="C40" s="51"/>
      <c r="D40" s="51"/>
      <c r="E40" s="5"/>
      <c r="F40" s="5"/>
      <c r="G40" s="57">
        <v>200146</v>
      </c>
      <c r="H40" s="37">
        <v>17850</v>
      </c>
      <c r="I40" s="79">
        <v>18207</v>
      </c>
    </row>
    <row r="41" spans="1:9" ht="12.75">
      <c r="A41" s="5">
        <v>20</v>
      </c>
      <c r="B41" s="44" t="s">
        <v>86</v>
      </c>
      <c r="C41" s="5"/>
      <c r="D41" s="5"/>
      <c r="E41" s="5"/>
      <c r="F41" s="5"/>
      <c r="G41" s="45">
        <v>9350</v>
      </c>
      <c r="H41" s="37">
        <v>19500</v>
      </c>
      <c r="I41" s="79">
        <v>19500</v>
      </c>
    </row>
    <row r="42" spans="1:9" ht="12.75">
      <c r="A42" s="5">
        <v>21</v>
      </c>
      <c r="B42" s="53" t="s">
        <v>53</v>
      </c>
      <c r="C42" s="33"/>
      <c r="D42" s="40"/>
      <c r="E42" s="5"/>
      <c r="F42" s="5"/>
      <c r="G42" s="45"/>
      <c r="H42" s="37"/>
      <c r="I42" s="79"/>
    </row>
    <row r="43" spans="1:9" ht="12.75">
      <c r="A43" s="43" t="s">
        <v>54</v>
      </c>
      <c r="B43" s="33"/>
      <c r="C43" s="33"/>
      <c r="D43" s="40"/>
      <c r="E43" s="5"/>
      <c r="F43" s="5"/>
      <c r="G43" s="58">
        <f>SUM(G44)</f>
        <v>3465833</v>
      </c>
      <c r="H43" s="35">
        <f>SUM(H44)</f>
        <v>119518</v>
      </c>
      <c r="I43" s="76">
        <f>SUM(I44)</f>
        <v>145008</v>
      </c>
    </row>
    <row r="44" spans="1:9" ht="12.75">
      <c r="A44" s="5">
        <v>22</v>
      </c>
      <c r="B44" s="44" t="s">
        <v>87</v>
      </c>
      <c r="C44" s="5"/>
      <c r="D44" s="5"/>
      <c r="E44" s="5"/>
      <c r="F44" s="5"/>
      <c r="G44" s="37">
        <v>3465833</v>
      </c>
      <c r="H44" s="37">
        <v>119518</v>
      </c>
      <c r="I44" s="79">
        <v>145008</v>
      </c>
    </row>
    <row r="45" spans="1:9" ht="12.75">
      <c r="A45" s="43" t="s">
        <v>88</v>
      </c>
      <c r="B45" s="33"/>
      <c r="C45" s="33"/>
      <c r="D45" s="40"/>
      <c r="E45" s="5"/>
      <c r="F45" s="5"/>
      <c r="G45" s="35"/>
      <c r="H45" s="35">
        <f>SUM(H46)</f>
        <v>0</v>
      </c>
      <c r="I45" s="79"/>
    </row>
    <row r="46" spans="1:9" ht="12.75">
      <c r="A46" s="5">
        <v>23</v>
      </c>
      <c r="B46" s="53" t="s">
        <v>89</v>
      </c>
      <c r="C46" s="33"/>
      <c r="D46" s="40"/>
      <c r="E46" s="5"/>
      <c r="F46" s="5"/>
      <c r="G46" s="37"/>
      <c r="H46" s="37"/>
      <c r="I46" s="79"/>
    </row>
    <row r="47" spans="1:9" ht="15">
      <c r="A47" s="48" t="s">
        <v>90</v>
      </c>
      <c r="B47" s="5"/>
      <c r="C47" s="5"/>
      <c r="D47" s="5"/>
      <c r="E47" s="5"/>
      <c r="F47" s="5"/>
      <c r="G47" s="50">
        <f>(G34+G43+G45)</f>
        <v>4013921</v>
      </c>
      <c r="H47" s="50">
        <f>(H34+H43+H45)</f>
        <v>571638</v>
      </c>
      <c r="I47" s="78">
        <f>(I34+I43+I45)</f>
        <v>607328</v>
      </c>
    </row>
    <row r="48" spans="1:9" ht="12.75">
      <c r="A48" s="14" t="s">
        <v>91</v>
      </c>
      <c r="B48" s="5"/>
      <c r="C48" s="5"/>
      <c r="D48" s="5"/>
      <c r="E48" s="5"/>
      <c r="F48" s="5"/>
      <c r="G48" s="35">
        <v>141500</v>
      </c>
      <c r="H48" s="35">
        <f>SUM(H49:H50)</f>
        <v>128700</v>
      </c>
      <c r="I48" s="76">
        <f>SUM(I49:I50)</f>
        <v>128700</v>
      </c>
    </row>
    <row r="49" spans="1:9" ht="12.75">
      <c r="A49" s="5">
        <v>24</v>
      </c>
      <c r="B49" s="5" t="s">
        <v>92</v>
      </c>
      <c r="C49" s="5"/>
      <c r="D49" s="5"/>
      <c r="E49" s="5"/>
      <c r="F49" s="5"/>
      <c r="G49" s="37">
        <v>137500</v>
      </c>
      <c r="H49" s="37">
        <v>120000</v>
      </c>
      <c r="I49" s="79">
        <v>120000</v>
      </c>
    </row>
    <row r="50" spans="1:9" ht="12.75">
      <c r="A50" s="5">
        <v>25</v>
      </c>
      <c r="B50" s="5" t="s">
        <v>281</v>
      </c>
      <c r="C50" s="5"/>
      <c r="D50" s="5"/>
      <c r="E50" s="5"/>
      <c r="F50" s="5"/>
      <c r="G50" s="37">
        <v>4000</v>
      </c>
      <c r="H50" s="37">
        <v>8700</v>
      </c>
      <c r="I50" s="79">
        <v>8700</v>
      </c>
    </row>
    <row r="51" spans="1:9" ht="15">
      <c r="A51" s="52" t="s">
        <v>94</v>
      </c>
      <c r="B51" s="33"/>
      <c r="C51" s="33"/>
      <c r="D51" s="40"/>
      <c r="E51" s="5"/>
      <c r="F51" s="5"/>
      <c r="G51" s="50">
        <f>(G47+G48)</f>
        <v>4155421</v>
      </c>
      <c r="H51" s="50">
        <f>(H47+H48)</f>
        <v>700338</v>
      </c>
      <c r="I51" s="78">
        <f>(I47+I48)</f>
        <v>736028</v>
      </c>
    </row>
    <row r="52" spans="1:9" ht="12.75">
      <c r="A52" s="39"/>
      <c r="B52" s="33"/>
      <c r="C52" s="33"/>
      <c r="D52" s="40"/>
      <c r="E52" s="5"/>
      <c r="F52" s="5"/>
      <c r="H52" s="6"/>
      <c r="I52" s="79"/>
    </row>
    <row r="53" spans="1:7" ht="12.75">
      <c r="A53" s="14" t="s">
        <v>511</v>
      </c>
      <c r="B53" s="14"/>
      <c r="C53" s="14"/>
      <c r="D53" s="14"/>
      <c r="E53" s="5"/>
      <c r="F53" s="5"/>
      <c r="G53" s="5"/>
    </row>
    <row r="54" spans="1:9" ht="12.75">
      <c r="A54" s="14" t="s">
        <v>96</v>
      </c>
      <c r="B54" s="14"/>
      <c r="C54" s="14"/>
      <c r="D54" s="14"/>
      <c r="E54" s="38"/>
      <c r="F54" s="38"/>
      <c r="G54" s="193">
        <f>(G27-G47)</f>
        <v>-347121</v>
      </c>
      <c r="H54" s="35">
        <v>30745</v>
      </c>
      <c r="I54" s="80">
        <v>42800</v>
      </c>
    </row>
    <row r="55" spans="1:9" ht="12.75">
      <c r="A55" s="14" t="s">
        <v>512</v>
      </c>
      <c r="B55" s="5"/>
      <c r="C55" s="5"/>
      <c r="D55" s="5"/>
      <c r="E55" s="5"/>
      <c r="F55" s="5"/>
      <c r="G55" s="193">
        <f>(G28-G48)</f>
        <v>147121</v>
      </c>
      <c r="H55" s="30">
        <v>-11952</v>
      </c>
      <c r="I55" s="30">
        <v>-14501</v>
      </c>
    </row>
  </sheetData>
  <sheetProtection/>
  <mergeCells count="2">
    <mergeCell ref="A5:I5"/>
    <mergeCell ref="A6:I6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4">
      <selection activeCell="G27" sqref="G27"/>
    </sheetView>
  </sheetViews>
  <sheetFormatPr defaultColWidth="9.00390625" defaultRowHeight="12.75"/>
  <cols>
    <col min="1" max="1" width="17.75390625" style="0" customWidth="1"/>
    <col min="2" max="2" width="11.875" style="0" customWidth="1"/>
    <col min="3" max="3" width="12.875" style="0" customWidth="1"/>
    <col min="4" max="4" width="10.875" style="0" customWidth="1"/>
    <col min="5" max="6" width="12.625" style="0" customWidth="1"/>
    <col min="7" max="7" width="11.875" style="0" customWidth="1"/>
    <col min="8" max="8" width="11.125" style="0" customWidth="1"/>
    <col min="9" max="9" width="13.25390625" style="0" customWidth="1"/>
    <col min="10" max="10" width="13.00390625" style="0" customWidth="1"/>
    <col min="11" max="11" width="11.625" style="0" customWidth="1"/>
    <col min="12" max="12" width="10.75390625" style="0" customWidth="1"/>
    <col min="13" max="13" width="11.375" style="0" customWidth="1"/>
    <col min="14" max="14" width="12.625" style="0" customWidth="1"/>
  </cols>
  <sheetData>
    <row r="1" spans="1:5" ht="12.75">
      <c r="A1" s="10" t="s">
        <v>309</v>
      </c>
      <c r="D1" s="10"/>
      <c r="E1" s="10"/>
    </row>
    <row r="2" spans="1:5" ht="12.75">
      <c r="A2" s="10" t="s">
        <v>2</v>
      </c>
      <c r="D2" s="10"/>
      <c r="E2" s="10"/>
    </row>
    <row r="3" spans="4:14" ht="12.75">
      <c r="D3" s="10"/>
      <c r="E3" s="10"/>
      <c r="N3" s="1" t="s">
        <v>12</v>
      </c>
    </row>
    <row r="4" spans="3:14" ht="12.75">
      <c r="C4" s="10"/>
      <c r="D4" s="10"/>
      <c r="E4" s="10"/>
      <c r="N4" s="1"/>
    </row>
    <row r="5" spans="1:14" ht="12.75">
      <c r="A5" s="408" t="s">
        <v>615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</row>
    <row r="6" spans="4:8" ht="12.75">
      <c r="D6" s="23"/>
      <c r="E6" s="23"/>
      <c r="F6" s="23"/>
      <c r="G6" s="23"/>
      <c r="H6" s="23"/>
    </row>
    <row r="8" ht="12.75">
      <c r="N8" s="1" t="s">
        <v>114</v>
      </c>
    </row>
    <row r="9" spans="1:14" ht="12.75">
      <c r="A9" s="7" t="s">
        <v>30</v>
      </c>
      <c r="B9" s="3" t="s">
        <v>31</v>
      </c>
      <c r="C9" s="3" t="s">
        <v>32</v>
      </c>
      <c r="D9" s="3" t="s">
        <v>33</v>
      </c>
      <c r="E9" s="3" t="s">
        <v>34</v>
      </c>
      <c r="F9" s="3" t="s">
        <v>35</v>
      </c>
      <c r="G9" s="3" t="s">
        <v>36</v>
      </c>
      <c r="H9" s="3" t="s">
        <v>37</v>
      </c>
      <c r="I9" s="3" t="s">
        <v>38</v>
      </c>
      <c r="J9" s="3" t="s">
        <v>39</v>
      </c>
      <c r="K9" s="3" t="s">
        <v>40</v>
      </c>
      <c r="L9" s="3" t="s">
        <v>41</v>
      </c>
      <c r="M9" s="3" t="s">
        <v>42</v>
      </c>
      <c r="N9" s="3" t="s">
        <v>0</v>
      </c>
    </row>
    <row r="10" spans="1:14" ht="12.75">
      <c r="A10" s="7" t="s">
        <v>43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2.75">
      <c r="A11" s="5" t="s">
        <v>44</v>
      </c>
      <c r="B11" s="29">
        <v>8190</v>
      </c>
      <c r="C11" s="29">
        <v>8186</v>
      </c>
      <c r="D11" s="29">
        <v>19155</v>
      </c>
      <c r="E11" s="29">
        <v>8185</v>
      </c>
      <c r="F11" s="29">
        <v>19154</v>
      </c>
      <c r="G11" s="29">
        <v>8183</v>
      </c>
      <c r="H11" s="29">
        <v>8183</v>
      </c>
      <c r="I11" s="29">
        <v>8183</v>
      </c>
      <c r="J11" s="29">
        <v>45348</v>
      </c>
      <c r="K11" s="29">
        <v>8183</v>
      </c>
      <c r="L11" s="29">
        <v>8183</v>
      </c>
      <c r="M11" s="29">
        <v>8183</v>
      </c>
      <c r="N11" s="30">
        <f>SUM(B11:M11)</f>
        <v>157316</v>
      </c>
    </row>
    <row r="12" spans="1:14" ht="12.75">
      <c r="A12" s="5" t="s">
        <v>45</v>
      </c>
      <c r="B12" s="29">
        <v>282</v>
      </c>
      <c r="C12" s="29">
        <v>282</v>
      </c>
      <c r="D12" s="29">
        <v>282</v>
      </c>
      <c r="E12" s="29">
        <v>282</v>
      </c>
      <c r="F12" s="29">
        <v>282</v>
      </c>
      <c r="G12" s="29">
        <v>282</v>
      </c>
      <c r="H12" s="29">
        <v>282</v>
      </c>
      <c r="I12" s="29">
        <v>282</v>
      </c>
      <c r="J12" s="29">
        <v>282</v>
      </c>
      <c r="K12" s="29">
        <v>282</v>
      </c>
      <c r="L12" s="29">
        <v>282</v>
      </c>
      <c r="M12" s="29">
        <v>282</v>
      </c>
      <c r="N12" s="30">
        <f aca="true" t="shared" si="0" ref="N12:N28">SUM(B12:M12)</f>
        <v>3384</v>
      </c>
    </row>
    <row r="13" spans="1:14" ht="12.75">
      <c r="A13" s="5" t="s">
        <v>15</v>
      </c>
      <c r="B13" s="29"/>
      <c r="C13" s="29"/>
      <c r="D13" s="29">
        <v>150000</v>
      </c>
      <c r="E13" s="29"/>
      <c r="F13" s="29"/>
      <c r="G13" s="29"/>
      <c r="H13" s="29"/>
      <c r="I13" s="29"/>
      <c r="J13" s="29">
        <v>150000</v>
      </c>
      <c r="K13" s="29"/>
      <c r="L13" s="29"/>
      <c r="M13" s="29">
        <v>60100</v>
      </c>
      <c r="N13" s="30">
        <f t="shared" si="0"/>
        <v>360100</v>
      </c>
    </row>
    <row r="14" spans="1:14" ht="12.75">
      <c r="A14" s="5" t="s">
        <v>46</v>
      </c>
      <c r="B14" s="29">
        <v>8700</v>
      </c>
      <c r="C14" s="29"/>
      <c r="D14" s="29">
        <v>5500</v>
      </c>
      <c r="E14" s="29">
        <v>40000</v>
      </c>
      <c r="F14" s="29">
        <v>58876</v>
      </c>
      <c r="G14" s="29">
        <v>300000</v>
      </c>
      <c r="H14" s="29"/>
      <c r="I14" s="29">
        <v>1106926</v>
      </c>
      <c r="J14" s="29">
        <v>1350000</v>
      </c>
      <c r="K14" s="29">
        <v>90000</v>
      </c>
      <c r="L14" s="29"/>
      <c r="M14" s="29">
        <v>350000</v>
      </c>
      <c r="N14" s="30">
        <f t="shared" si="0"/>
        <v>3310002</v>
      </c>
    </row>
    <row r="15" spans="1:14" ht="12.75">
      <c r="A15" s="5" t="s">
        <v>47</v>
      </c>
      <c r="B15" s="29">
        <v>1545</v>
      </c>
      <c r="C15" s="29">
        <v>19000</v>
      </c>
      <c r="D15" s="29">
        <v>1545</v>
      </c>
      <c r="E15" s="29">
        <v>1545</v>
      </c>
      <c r="F15" s="29">
        <v>1545</v>
      </c>
      <c r="G15" s="29">
        <v>1545</v>
      </c>
      <c r="H15" s="29">
        <v>1545</v>
      </c>
      <c r="I15" s="29">
        <v>1548</v>
      </c>
      <c r="J15" s="29">
        <v>1545</v>
      </c>
      <c r="K15" s="29">
        <v>1545</v>
      </c>
      <c r="L15" s="29">
        <v>1545</v>
      </c>
      <c r="M15" s="29">
        <v>1545</v>
      </c>
      <c r="N15" s="30">
        <f aca="true" t="shared" si="1" ref="N15:N21">SUM(B15:M15)</f>
        <v>35998</v>
      </c>
    </row>
    <row r="16" spans="1:14" ht="12.75">
      <c r="A16" s="5" t="s">
        <v>48</v>
      </c>
      <c r="B16" s="29">
        <v>70000</v>
      </c>
      <c r="C16" s="29"/>
      <c r="D16" s="29"/>
      <c r="E16" s="29"/>
      <c r="F16" s="29"/>
      <c r="G16" s="29">
        <v>60000</v>
      </c>
      <c r="H16" s="29">
        <v>60000</v>
      </c>
      <c r="I16" s="29">
        <v>5000</v>
      </c>
      <c r="J16" s="29"/>
      <c r="K16" s="29"/>
      <c r="L16" s="29"/>
      <c r="M16" s="29"/>
      <c r="N16" s="30">
        <f t="shared" si="1"/>
        <v>195000</v>
      </c>
    </row>
    <row r="17" spans="1:14" ht="12.75">
      <c r="A17" s="221" t="s">
        <v>461</v>
      </c>
      <c r="B17" s="12">
        <v>93621</v>
      </c>
      <c r="N17" s="30">
        <f t="shared" si="1"/>
        <v>93621</v>
      </c>
    </row>
    <row r="18" spans="1:14" ht="12.75">
      <c r="A18" s="7" t="s">
        <v>49</v>
      </c>
      <c r="B18" s="31">
        <f>SUM(B11:B17)</f>
        <v>182338</v>
      </c>
      <c r="C18" s="31">
        <f aca="true" t="shared" si="2" ref="C18:M18">SUM(C11:C17)</f>
        <v>27468</v>
      </c>
      <c r="D18" s="31">
        <f t="shared" si="2"/>
        <v>176482</v>
      </c>
      <c r="E18" s="31">
        <f t="shared" si="2"/>
        <v>50012</v>
      </c>
      <c r="F18" s="31">
        <f t="shared" si="2"/>
        <v>79857</v>
      </c>
      <c r="G18" s="31">
        <f t="shared" si="2"/>
        <v>370010</v>
      </c>
      <c r="H18" s="31">
        <f t="shared" si="2"/>
        <v>70010</v>
      </c>
      <c r="I18" s="31">
        <f t="shared" si="2"/>
        <v>1121939</v>
      </c>
      <c r="J18" s="31">
        <f t="shared" si="2"/>
        <v>1547175</v>
      </c>
      <c r="K18" s="31">
        <f t="shared" si="2"/>
        <v>100010</v>
      </c>
      <c r="L18" s="31">
        <f t="shared" si="2"/>
        <v>10010</v>
      </c>
      <c r="M18" s="31">
        <f t="shared" si="2"/>
        <v>420110</v>
      </c>
      <c r="N18" s="30">
        <f t="shared" si="1"/>
        <v>4155421</v>
      </c>
    </row>
    <row r="19" spans="1:14" ht="12.75">
      <c r="A19" s="5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>
        <f t="shared" si="1"/>
        <v>0</v>
      </c>
    </row>
    <row r="20" spans="1:14" ht="12.75">
      <c r="A20" s="7" t="s">
        <v>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0">
        <f t="shared" si="1"/>
        <v>0</v>
      </c>
    </row>
    <row r="21" spans="1:14" ht="12.75">
      <c r="A21" s="5" t="s">
        <v>51</v>
      </c>
      <c r="B21" s="29">
        <v>10454</v>
      </c>
      <c r="C21" s="29">
        <v>10454</v>
      </c>
      <c r="D21" s="29">
        <v>10456</v>
      </c>
      <c r="E21" s="29">
        <v>10454</v>
      </c>
      <c r="F21" s="29">
        <v>10455</v>
      </c>
      <c r="G21" s="29">
        <v>10454</v>
      </c>
      <c r="H21" s="29">
        <v>10454</v>
      </c>
      <c r="I21" s="29">
        <v>10454</v>
      </c>
      <c r="J21" s="29">
        <v>10454</v>
      </c>
      <c r="K21" s="29">
        <v>10454</v>
      </c>
      <c r="L21" s="29">
        <v>10454</v>
      </c>
      <c r="M21" s="29">
        <v>10454</v>
      </c>
      <c r="N21" s="30">
        <f t="shared" si="1"/>
        <v>125451</v>
      </c>
    </row>
    <row r="22" spans="1:14" ht="12.75">
      <c r="A22" s="5" t="s">
        <v>25</v>
      </c>
      <c r="B22" s="29">
        <v>2978</v>
      </c>
      <c r="C22" s="29">
        <v>2978</v>
      </c>
      <c r="D22" s="29">
        <v>2980</v>
      </c>
      <c r="E22" s="29">
        <v>2978</v>
      </c>
      <c r="F22" s="29">
        <v>2978</v>
      </c>
      <c r="G22" s="29">
        <v>2980</v>
      </c>
      <c r="H22" s="29">
        <v>2978</v>
      </c>
      <c r="I22" s="29">
        <v>2978</v>
      </c>
      <c r="J22" s="29">
        <v>2978</v>
      </c>
      <c r="K22" s="29">
        <v>2978</v>
      </c>
      <c r="L22" s="29">
        <v>2978</v>
      </c>
      <c r="M22" s="29">
        <v>2978</v>
      </c>
      <c r="N22" s="30">
        <f t="shared" si="0"/>
        <v>35740</v>
      </c>
    </row>
    <row r="23" spans="1:14" ht="12.75">
      <c r="A23" s="5" t="s">
        <v>26</v>
      </c>
      <c r="B23" s="29">
        <v>12091</v>
      </c>
      <c r="C23" s="29">
        <v>12091</v>
      </c>
      <c r="D23" s="29">
        <v>35918</v>
      </c>
      <c r="E23" s="29">
        <v>12091</v>
      </c>
      <c r="F23" s="29">
        <v>12091</v>
      </c>
      <c r="G23" s="29">
        <v>12091</v>
      </c>
      <c r="H23" s="29">
        <v>17273</v>
      </c>
      <c r="I23" s="29">
        <v>12091</v>
      </c>
      <c r="J23" s="29">
        <v>12091</v>
      </c>
      <c r="K23" s="29">
        <v>12091</v>
      </c>
      <c r="L23" s="29">
        <v>12091</v>
      </c>
      <c r="M23" s="29">
        <v>12091</v>
      </c>
      <c r="N23" s="30">
        <f t="shared" si="0"/>
        <v>174101</v>
      </c>
    </row>
    <row r="24" spans="1:14" ht="12.75">
      <c r="A24" s="5" t="s">
        <v>52</v>
      </c>
      <c r="B24" s="29">
        <v>17733</v>
      </c>
      <c r="C24" s="29">
        <v>17733</v>
      </c>
      <c r="D24" s="29">
        <v>17733</v>
      </c>
      <c r="E24" s="29">
        <v>17733</v>
      </c>
      <c r="F24" s="29">
        <v>17733</v>
      </c>
      <c r="G24" s="29">
        <v>17733</v>
      </c>
      <c r="H24" s="29">
        <v>17733</v>
      </c>
      <c r="I24" s="29">
        <v>17733</v>
      </c>
      <c r="J24" s="29">
        <v>17733</v>
      </c>
      <c r="K24" s="29">
        <v>17733</v>
      </c>
      <c r="L24" s="29">
        <v>17733</v>
      </c>
      <c r="M24" s="29">
        <v>17733</v>
      </c>
      <c r="N24" s="30">
        <f t="shared" si="0"/>
        <v>212796</v>
      </c>
    </row>
    <row r="25" spans="1:14" ht="12.75">
      <c r="A25" s="5" t="s">
        <v>53</v>
      </c>
      <c r="B25" s="29"/>
      <c r="C25" s="29"/>
      <c r="D25" s="29"/>
      <c r="E25" s="29">
        <v>0</v>
      </c>
      <c r="F25" s="29"/>
      <c r="G25" s="29"/>
      <c r="H25" s="29"/>
      <c r="I25" s="29"/>
      <c r="J25" s="29"/>
      <c r="K25" s="29"/>
      <c r="L25" s="29"/>
      <c r="M25" s="29"/>
      <c r="N25" s="30">
        <f t="shared" si="0"/>
        <v>0</v>
      </c>
    </row>
    <row r="26" spans="1:14" ht="12.75">
      <c r="A26" s="5" t="s">
        <v>54</v>
      </c>
      <c r="B26" s="29">
        <v>65000</v>
      </c>
      <c r="C26" s="29"/>
      <c r="D26" s="29">
        <v>7000</v>
      </c>
      <c r="E26" s="29">
        <v>18843</v>
      </c>
      <c r="F26" s="29">
        <v>200000</v>
      </c>
      <c r="G26" s="29">
        <v>256990</v>
      </c>
      <c r="H26" s="29">
        <v>16000</v>
      </c>
      <c r="I26" s="29">
        <v>1200000</v>
      </c>
      <c r="J26" s="29">
        <v>1400000</v>
      </c>
      <c r="K26" s="29">
        <v>302000</v>
      </c>
      <c r="L26" s="29"/>
      <c r="M26" s="29"/>
      <c r="N26" s="30">
        <f t="shared" si="0"/>
        <v>3465833</v>
      </c>
    </row>
    <row r="27" spans="1:14" ht="12.75">
      <c r="A27" s="5" t="s">
        <v>55</v>
      </c>
      <c r="B27" s="29"/>
      <c r="C27" s="29"/>
      <c r="D27" s="29"/>
      <c r="E27" s="29"/>
      <c r="F27" s="29"/>
      <c r="G27" s="29"/>
      <c r="H27" s="29"/>
      <c r="I27" s="29"/>
      <c r="J27" s="29">
        <v>17500</v>
      </c>
      <c r="K27" s="29"/>
      <c r="L27" s="29"/>
      <c r="M27" s="29">
        <v>124000</v>
      </c>
      <c r="N27" s="30">
        <f t="shared" si="0"/>
        <v>141500</v>
      </c>
    </row>
    <row r="28" spans="1:14" ht="12.75">
      <c r="A28" s="5" t="s">
        <v>282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0">
        <f t="shared" si="0"/>
        <v>0</v>
      </c>
    </row>
    <row r="29" spans="1:14" ht="12.75">
      <c r="A29" s="7" t="s">
        <v>28</v>
      </c>
      <c r="B29" s="31">
        <f>SUM(B21:B28)</f>
        <v>108256</v>
      </c>
      <c r="C29" s="31">
        <f aca="true" t="shared" si="3" ref="C29:M29">SUM(C21:C28)</f>
        <v>43256</v>
      </c>
      <c r="D29" s="31">
        <f t="shared" si="3"/>
        <v>74087</v>
      </c>
      <c r="E29" s="31">
        <f t="shared" si="3"/>
        <v>62099</v>
      </c>
      <c r="F29" s="31">
        <f t="shared" si="3"/>
        <v>243257</v>
      </c>
      <c r="G29" s="31">
        <f t="shared" si="3"/>
        <v>300248</v>
      </c>
      <c r="H29" s="31">
        <f t="shared" si="3"/>
        <v>64438</v>
      </c>
      <c r="I29" s="31">
        <f t="shared" si="3"/>
        <v>1243256</v>
      </c>
      <c r="J29" s="31">
        <f t="shared" si="3"/>
        <v>1460756</v>
      </c>
      <c r="K29" s="31">
        <f t="shared" si="3"/>
        <v>345256</v>
      </c>
      <c r="L29" s="31">
        <f t="shared" si="3"/>
        <v>43256</v>
      </c>
      <c r="M29" s="31">
        <f t="shared" si="3"/>
        <v>167256</v>
      </c>
      <c r="N29" s="30">
        <f>SUM(N21:N28)</f>
        <v>4155421</v>
      </c>
    </row>
  </sheetData>
  <sheetProtection/>
  <mergeCells count="1">
    <mergeCell ref="A5:N5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11.25390625" style="0" customWidth="1"/>
    <col min="2" max="2" width="19.75390625" style="0" customWidth="1"/>
    <col min="3" max="3" width="19.125" style="0" customWidth="1"/>
    <col min="4" max="4" width="18.125" style="0" customWidth="1"/>
    <col min="5" max="5" width="18.625" style="0" customWidth="1"/>
  </cols>
  <sheetData>
    <row r="1" spans="1:5" ht="12.75">
      <c r="A1" s="10" t="s">
        <v>309</v>
      </c>
      <c r="B1" s="10"/>
      <c r="E1" s="1" t="s">
        <v>181</v>
      </c>
    </row>
    <row r="2" spans="1:2" ht="12.75">
      <c r="A2" s="10" t="s">
        <v>137</v>
      </c>
      <c r="B2" s="10"/>
    </row>
    <row r="3" ht="12.75">
      <c r="E3" s="1" t="s">
        <v>114</v>
      </c>
    </row>
    <row r="5" spans="1:5" ht="12.75">
      <c r="A5" s="384" t="s">
        <v>480</v>
      </c>
      <c r="B5" s="384"/>
      <c r="C5" s="384"/>
      <c r="D5" s="384"/>
      <c r="E5" s="384"/>
    </row>
    <row r="7" spans="1:5" ht="12.75">
      <c r="A7" s="409" t="s">
        <v>138</v>
      </c>
      <c r="B7" s="409" t="s">
        <v>139</v>
      </c>
      <c r="C7" s="409" t="s">
        <v>140</v>
      </c>
      <c r="D7" s="409" t="s">
        <v>17</v>
      </c>
      <c r="E7" s="409" t="s">
        <v>141</v>
      </c>
    </row>
    <row r="8" spans="1:5" ht="12.75">
      <c r="A8" s="409"/>
      <c r="B8" s="409"/>
      <c r="C8" s="409"/>
      <c r="D8" s="409"/>
      <c r="E8" s="409"/>
    </row>
    <row r="9" spans="1:5" ht="12.75">
      <c r="A9" s="5"/>
      <c r="B9" s="6"/>
      <c r="C9" s="6"/>
      <c r="D9" s="6"/>
      <c r="E9" s="6"/>
    </row>
    <row r="10" spans="1:5" ht="12.75">
      <c r="A10" s="5" t="s">
        <v>119</v>
      </c>
      <c r="B10" s="6">
        <v>144875</v>
      </c>
      <c r="C10" s="6"/>
      <c r="D10" s="6"/>
      <c r="E10" s="6">
        <v>144875</v>
      </c>
    </row>
    <row r="11" spans="1:5" ht="12.75">
      <c r="A11" s="14" t="s">
        <v>0</v>
      </c>
      <c r="B11" s="13">
        <f>SUM(B9:B10)</f>
        <v>144875</v>
      </c>
      <c r="C11" s="13">
        <f>SUM(C9:C10)</f>
        <v>0</v>
      </c>
      <c r="D11" s="13">
        <f>SUM(D9:D10)</f>
        <v>0</v>
      </c>
      <c r="E11" s="13">
        <f>SUM(E9:E10)</f>
        <v>144875</v>
      </c>
    </row>
  </sheetData>
  <sheetProtection/>
  <mergeCells count="6">
    <mergeCell ref="A7:A8"/>
    <mergeCell ref="A5:E5"/>
    <mergeCell ref="B7:B8"/>
    <mergeCell ref="C7:C8"/>
    <mergeCell ref="D7:D8"/>
    <mergeCell ref="E7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8">
      <selection activeCell="D12" sqref="D12"/>
    </sheetView>
  </sheetViews>
  <sheetFormatPr defaultColWidth="9.00390625" defaultRowHeight="12.75"/>
  <cols>
    <col min="1" max="1" width="24.375" style="0" customWidth="1"/>
    <col min="2" max="2" width="15.00390625" style="0" customWidth="1"/>
    <col min="3" max="4" width="17.625" style="0" customWidth="1"/>
    <col min="6" max="6" width="10.875" style="0" customWidth="1"/>
    <col min="9" max="9" width="12.375" style="0" customWidth="1"/>
  </cols>
  <sheetData>
    <row r="1" ht="12.75">
      <c r="A1" s="10" t="s">
        <v>309</v>
      </c>
    </row>
    <row r="2" spans="1:8" ht="12.75">
      <c r="A2" s="10" t="s">
        <v>2</v>
      </c>
      <c r="H2" s="1" t="s">
        <v>97</v>
      </c>
    </row>
    <row r="4" spans="1:8" ht="12.75">
      <c r="A4" s="384" t="s">
        <v>113</v>
      </c>
      <c r="B4" s="399"/>
      <c r="C4" s="399"/>
      <c r="D4" s="399"/>
      <c r="E4" s="399"/>
      <c r="F4" s="399"/>
      <c r="G4" s="399"/>
      <c r="H4" s="399"/>
    </row>
    <row r="6" ht="12.75">
      <c r="H6" s="1" t="s">
        <v>114</v>
      </c>
    </row>
    <row r="7" spans="1:8" ht="12.75">
      <c r="A7" s="431" t="s">
        <v>115</v>
      </c>
      <c r="B7" s="432"/>
      <c r="C7" s="431" t="s">
        <v>27</v>
      </c>
      <c r="D7" s="432"/>
      <c r="E7" s="429" t="s">
        <v>284</v>
      </c>
      <c r="F7" s="429"/>
      <c r="G7" s="429"/>
      <c r="H7" s="430"/>
    </row>
    <row r="8" spans="1:8" ht="12.75">
      <c r="A8" s="433"/>
      <c r="B8" s="434"/>
      <c r="C8" s="433"/>
      <c r="D8" s="434"/>
      <c r="E8" s="429"/>
      <c r="F8" s="429"/>
      <c r="G8" s="429"/>
      <c r="H8" s="430"/>
    </row>
    <row r="9" spans="1:8" ht="12.75">
      <c r="A9" s="350" t="s">
        <v>13</v>
      </c>
      <c r="B9" s="412"/>
      <c r="C9" s="350" t="s">
        <v>13</v>
      </c>
      <c r="D9" s="412"/>
      <c r="E9" s="350" t="s">
        <v>13</v>
      </c>
      <c r="F9" s="410"/>
      <c r="G9" s="411"/>
      <c r="H9" s="412"/>
    </row>
    <row r="10" spans="1:8" ht="12.75">
      <c r="A10" s="5"/>
      <c r="B10" s="5"/>
      <c r="C10" s="5"/>
      <c r="D10" s="5"/>
      <c r="E10" s="350"/>
      <c r="F10" s="421"/>
      <c r="G10" s="350"/>
      <c r="H10" s="421"/>
    </row>
    <row r="11" spans="1:8" ht="12.75">
      <c r="A11" s="5" t="s">
        <v>64</v>
      </c>
      <c r="B11" s="6">
        <v>345100</v>
      </c>
      <c r="C11" s="5" t="s">
        <v>18</v>
      </c>
      <c r="D11" s="6">
        <v>3310002</v>
      </c>
      <c r="E11" s="424" t="s">
        <v>203</v>
      </c>
      <c r="F11" s="352"/>
      <c r="G11" s="422">
        <v>120000</v>
      </c>
      <c r="H11" s="423"/>
    </row>
    <row r="12" spans="1:8" ht="12.75">
      <c r="A12" s="5" t="s">
        <v>510</v>
      </c>
      <c r="B12" s="6">
        <v>15000</v>
      </c>
      <c r="C12" s="5"/>
      <c r="D12" s="6"/>
      <c r="E12" s="350"/>
      <c r="F12" s="421"/>
      <c r="G12" s="350"/>
      <c r="H12" s="421"/>
    </row>
    <row r="13" spans="1:8" ht="12.75">
      <c r="A13" s="5" t="s">
        <v>116</v>
      </c>
      <c r="B13" s="6">
        <v>3384</v>
      </c>
      <c r="C13" s="5"/>
      <c r="D13" s="6"/>
      <c r="E13" s="424" t="s">
        <v>518</v>
      </c>
      <c r="F13" s="352"/>
      <c r="G13" s="422">
        <v>70000</v>
      </c>
      <c r="H13" s="423"/>
    </row>
    <row r="14" spans="1:8" ht="12.75">
      <c r="A14" s="5"/>
      <c r="B14" s="6"/>
      <c r="C14" s="5"/>
      <c r="D14" s="6"/>
      <c r="E14" s="350"/>
      <c r="F14" s="421"/>
      <c r="G14" s="350"/>
      <c r="H14" s="421"/>
    </row>
    <row r="15" spans="1:8" ht="12.75">
      <c r="A15" s="5" t="s">
        <v>47</v>
      </c>
      <c r="B15" s="6">
        <v>35998</v>
      </c>
      <c r="C15" s="5"/>
      <c r="D15" s="6"/>
      <c r="E15" s="424" t="s">
        <v>280</v>
      </c>
      <c r="F15" s="352"/>
      <c r="G15" s="422">
        <v>5000</v>
      </c>
      <c r="H15" s="423"/>
    </row>
    <row r="16" spans="1:8" ht="12.75">
      <c r="A16" s="5"/>
      <c r="B16" s="6"/>
      <c r="C16" s="5"/>
      <c r="D16" s="6"/>
      <c r="E16" s="350"/>
      <c r="F16" s="421"/>
      <c r="G16" s="350"/>
      <c r="H16" s="421"/>
    </row>
    <row r="17" spans="1:8" ht="12.75">
      <c r="A17" s="5" t="s">
        <v>17</v>
      </c>
      <c r="B17" s="6">
        <v>157316</v>
      </c>
      <c r="C17" s="5"/>
      <c r="D17" s="6"/>
      <c r="E17" s="350"/>
      <c r="F17" s="421"/>
      <c r="G17" s="350"/>
      <c r="H17" s="421"/>
    </row>
    <row r="18" spans="1:8" ht="12.75">
      <c r="A18" s="5"/>
      <c r="B18" s="6"/>
      <c r="C18" s="5"/>
      <c r="D18" s="6"/>
      <c r="E18" s="424" t="s">
        <v>461</v>
      </c>
      <c r="F18" s="352"/>
      <c r="G18" s="422">
        <v>93621</v>
      </c>
      <c r="H18" s="423"/>
    </row>
    <row r="19" spans="1:8" ht="12.75">
      <c r="A19" s="5"/>
      <c r="B19" s="6"/>
      <c r="C19" s="5"/>
      <c r="D19" s="6"/>
      <c r="E19" s="350"/>
      <c r="F19" s="421"/>
      <c r="G19" s="350"/>
      <c r="H19" s="421"/>
    </row>
    <row r="20" spans="1:8" ht="12.75">
      <c r="A20" s="5"/>
      <c r="B20" s="6"/>
      <c r="C20" s="5"/>
      <c r="D20" s="6"/>
      <c r="E20" s="350"/>
      <c r="F20" s="421"/>
      <c r="G20" s="350"/>
      <c r="H20" s="421"/>
    </row>
    <row r="21" spans="1:8" ht="12.75">
      <c r="A21" s="5"/>
      <c r="B21" s="6"/>
      <c r="C21" s="5"/>
      <c r="D21" s="6"/>
      <c r="E21" s="350"/>
      <c r="F21" s="421"/>
      <c r="G21" s="350"/>
      <c r="H21" s="421"/>
    </row>
    <row r="22" spans="1:8" ht="12.75">
      <c r="A22" s="5"/>
      <c r="B22" s="6"/>
      <c r="C22" s="5"/>
      <c r="D22" s="6"/>
      <c r="E22" s="350"/>
      <c r="F22" s="421"/>
      <c r="G22" s="350"/>
      <c r="H22" s="421"/>
    </row>
    <row r="23" spans="1:9" ht="12.75">
      <c r="A23" s="63" t="s">
        <v>117</v>
      </c>
      <c r="B23" s="64">
        <f>SUM(B11:B19)</f>
        <v>556798</v>
      </c>
      <c r="C23" s="63" t="s">
        <v>107</v>
      </c>
      <c r="D23" s="64">
        <f>SUM(D11:D17)</f>
        <v>3310002</v>
      </c>
      <c r="E23" s="144" t="s">
        <v>48</v>
      </c>
      <c r="F23" s="145"/>
      <c r="G23" s="415">
        <f>SUM(G11:G22)</f>
        <v>288621</v>
      </c>
      <c r="H23" s="416"/>
      <c r="I23" s="125">
        <f>SUM(B23+D23+G23)</f>
        <v>4155421</v>
      </c>
    </row>
    <row r="24" spans="1:8" ht="12.75">
      <c r="A24" s="5"/>
      <c r="B24" s="6"/>
      <c r="C24" s="5"/>
      <c r="D24" s="6"/>
      <c r="E24" s="361"/>
      <c r="F24" s="363"/>
      <c r="G24" s="361"/>
      <c r="H24" s="363"/>
    </row>
    <row r="25" spans="1:8" ht="12.75">
      <c r="A25" s="350" t="s">
        <v>20</v>
      </c>
      <c r="B25" s="412"/>
      <c r="C25" s="350" t="s">
        <v>20</v>
      </c>
      <c r="D25" s="412"/>
      <c r="E25" s="350" t="s">
        <v>20</v>
      </c>
      <c r="F25" s="410"/>
      <c r="G25" s="411"/>
      <c r="H25" s="412"/>
    </row>
    <row r="26" spans="1:8" ht="12.75">
      <c r="A26" s="5"/>
      <c r="B26" s="6"/>
      <c r="C26" s="5"/>
      <c r="D26" s="6"/>
      <c r="E26" s="361"/>
      <c r="F26" s="363"/>
      <c r="G26" s="361"/>
      <c r="H26" s="363"/>
    </row>
    <row r="27" spans="1:8" ht="12.75">
      <c r="A27" s="5" t="s">
        <v>118</v>
      </c>
      <c r="B27" s="6">
        <v>408654</v>
      </c>
      <c r="C27" s="5"/>
      <c r="D27" s="6"/>
      <c r="E27" s="361" t="s">
        <v>203</v>
      </c>
      <c r="F27" s="363"/>
      <c r="G27" s="417">
        <v>120000</v>
      </c>
      <c r="H27" s="418"/>
    </row>
    <row r="28" spans="1:8" ht="12.75">
      <c r="A28" s="5"/>
      <c r="B28" s="6"/>
      <c r="C28" s="5"/>
      <c r="D28" s="6"/>
      <c r="E28" s="361" t="s">
        <v>285</v>
      </c>
      <c r="F28" s="363"/>
      <c r="G28" s="417">
        <v>2700</v>
      </c>
      <c r="H28" s="418"/>
    </row>
    <row r="29" spans="1:8" ht="12.75">
      <c r="A29" s="5" t="s">
        <v>119</v>
      </c>
      <c r="B29" s="6">
        <v>139434</v>
      </c>
      <c r="C29" s="5" t="s">
        <v>27</v>
      </c>
      <c r="D29" s="6">
        <v>3460392</v>
      </c>
      <c r="E29" s="361"/>
      <c r="F29" s="363"/>
      <c r="G29" s="361"/>
      <c r="H29" s="363"/>
    </row>
    <row r="30" spans="1:8" ht="12.75">
      <c r="A30" s="5"/>
      <c r="B30" s="6"/>
      <c r="C30" s="5" t="s">
        <v>752</v>
      </c>
      <c r="D30" s="6">
        <v>5441</v>
      </c>
      <c r="E30" s="361" t="s">
        <v>519</v>
      </c>
      <c r="F30" s="363"/>
      <c r="G30" s="417">
        <v>17500</v>
      </c>
      <c r="H30" s="418"/>
    </row>
    <row r="31" spans="1:8" ht="12.75">
      <c r="A31" s="5"/>
      <c r="B31" s="6"/>
      <c r="C31" s="5"/>
      <c r="D31" s="6"/>
      <c r="E31" s="361" t="s">
        <v>285</v>
      </c>
      <c r="F31" s="363"/>
      <c r="G31" s="417">
        <v>1300</v>
      </c>
      <c r="H31" s="418"/>
    </row>
    <row r="32" spans="1:8" ht="12.75">
      <c r="A32" s="5"/>
      <c r="B32" s="6"/>
      <c r="C32" s="5"/>
      <c r="D32" s="6"/>
      <c r="E32" s="361"/>
      <c r="F32" s="363"/>
      <c r="G32" s="361"/>
      <c r="H32" s="363"/>
    </row>
    <row r="33" spans="1:8" ht="12.75">
      <c r="A33" s="5"/>
      <c r="B33" s="6"/>
      <c r="C33" s="5"/>
      <c r="D33" s="6"/>
      <c r="E33" s="361"/>
      <c r="F33" s="363"/>
      <c r="G33" s="361"/>
      <c r="H33" s="363"/>
    </row>
    <row r="34" spans="1:8" ht="12.75">
      <c r="A34" s="5"/>
      <c r="B34" s="6"/>
      <c r="C34" s="5"/>
      <c r="D34" s="6"/>
      <c r="E34" s="419"/>
      <c r="F34" s="420"/>
      <c r="G34" s="413"/>
      <c r="H34" s="414"/>
    </row>
    <row r="35" spans="1:8" ht="12.75">
      <c r="A35" s="5"/>
      <c r="B35" s="6"/>
      <c r="C35" s="5"/>
      <c r="D35" s="6"/>
      <c r="E35" s="361"/>
      <c r="F35" s="363"/>
      <c r="G35" s="361"/>
      <c r="H35" s="363"/>
    </row>
    <row r="36" spans="1:8" ht="12.75">
      <c r="A36" s="5"/>
      <c r="B36" s="6"/>
      <c r="C36" s="5"/>
      <c r="D36" s="6"/>
      <c r="E36" s="361"/>
      <c r="F36" s="363"/>
      <c r="G36" s="361"/>
      <c r="H36" s="363"/>
    </row>
    <row r="37" spans="1:9" ht="12.75">
      <c r="A37" s="63" t="s">
        <v>120</v>
      </c>
      <c r="B37" s="64">
        <f>SUM(B27:B35)</f>
        <v>548088</v>
      </c>
      <c r="C37" s="63" t="s">
        <v>121</v>
      </c>
      <c r="D37" s="64">
        <f>SUM(D27:D31)</f>
        <v>3465833</v>
      </c>
      <c r="E37" s="144" t="s">
        <v>55</v>
      </c>
      <c r="F37" s="146"/>
      <c r="G37" s="435">
        <f>SUM(G27:H35)</f>
        <v>141500</v>
      </c>
      <c r="H37" s="436"/>
      <c r="I37" s="125">
        <f>SUM(B37+D37+G37)</f>
        <v>4155421</v>
      </c>
    </row>
    <row r="38" spans="1:8" ht="12.75">
      <c r="A38" s="5"/>
      <c r="B38" s="5"/>
      <c r="C38" s="5"/>
      <c r="D38" s="5"/>
      <c r="E38" s="361"/>
      <c r="F38" s="362"/>
      <c r="G38" s="362"/>
      <c r="H38" s="363"/>
    </row>
    <row r="39" spans="1:8" ht="12.75">
      <c r="A39" s="14" t="s">
        <v>283</v>
      </c>
      <c r="B39" s="13">
        <f>(B23-B37)</f>
        <v>8710</v>
      </c>
      <c r="C39" s="14" t="s">
        <v>122</v>
      </c>
      <c r="D39" s="13">
        <f>(D23-D37)</f>
        <v>-155831</v>
      </c>
      <c r="E39" s="425" t="s">
        <v>565</v>
      </c>
      <c r="F39" s="426"/>
      <c r="G39" s="427">
        <f>G23-G37</f>
        <v>147121</v>
      </c>
      <c r="H39" s="428"/>
    </row>
    <row r="40" spans="1:8" ht="12.75">
      <c r="A40" s="361"/>
      <c r="B40" s="362"/>
      <c r="C40" s="362"/>
      <c r="D40" s="362"/>
      <c r="E40" s="362"/>
      <c r="F40" s="362"/>
      <c r="G40" s="362"/>
      <c r="H40" s="363"/>
    </row>
    <row r="42" spans="1:2" ht="12.75">
      <c r="A42" s="125">
        <f>B39+G39+D39</f>
        <v>0</v>
      </c>
      <c r="B42" s="12"/>
    </row>
  </sheetData>
  <sheetProtection/>
  <mergeCells count="66">
    <mergeCell ref="A40:H40"/>
    <mergeCell ref="E7:H8"/>
    <mergeCell ref="A25:B25"/>
    <mergeCell ref="C25:D25"/>
    <mergeCell ref="A7:B8"/>
    <mergeCell ref="C7:D8"/>
    <mergeCell ref="A9:B9"/>
    <mergeCell ref="C9:D9"/>
    <mergeCell ref="G37:H37"/>
    <mergeCell ref="E10:F10"/>
    <mergeCell ref="G10:H10"/>
    <mergeCell ref="E26:F26"/>
    <mergeCell ref="G26:H26"/>
    <mergeCell ref="E11:F11"/>
    <mergeCell ref="E12:F12"/>
    <mergeCell ref="E13:F13"/>
    <mergeCell ref="E14:F14"/>
    <mergeCell ref="E19:F19"/>
    <mergeCell ref="E20:F20"/>
    <mergeCell ref="G15:H15"/>
    <mergeCell ref="E16:F16"/>
    <mergeCell ref="E17:F17"/>
    <mergeCell ref="E18:F18"/>
    <mergeCell ref="E39:F39"/>
    <mergeCell ref="G39:H39"/>
    <mergeCell ref="E27:F27"/>
    <mergeCell ref="E28:F28"/>
    <mergeCell ref="E38:H38"/>
    <mergeCell ref="E36:F36"/>
    <mergeCell ref="E29:F29"/>
    <mergeCell ref="E24:F24"/>
    <mergeCell ref="G24:H24"/>
    <mergeCell ref="G11:H11"/>
    <mergeCell ref="G12:H12"/>
    <mergeCell ref="G13:H13"/>
    <mergeCell ref="G14:H14"/>
    <mergeCell ref="G16:H16"/>
    <mergeCell ref="G17:H17"/>
    <mergeCell ref="G18:H18"/>
    <mergeCell ref="E15:F15"/>
    <mergeCell ref="G19:H19"/>
    <mergeCell ref="G20:H20"/>
    <mergeCell ref="G21:H21"/>
    <mergeCell ref="G22:H22"/>
    <mergeCell ref="E21:F21"/>
    <mergeCell ref="E22:F22"/>
    <mergeCell ref="G28:H28"/>
    <mergeCell ref="G29:H29"/>
    <mergeCell ref="G30:H30"/>
    <mergeCell ref="E33:F33"/>
    <mergeCell ref="E34:F34"/>
    <mergeCell ref="E35:F35"/>
    <mergeCell ref="G35:H35"/>
    <mergeCell ref="E30:F30"/>
    <mergeCell ref="E31:F31"/>
    <mergeCell ref="E32:F32"/>
    <mergeCell ref="E9:H9"/>
    <mergeCell ref="E25:H25"/>
    <mergeCell ref="A4:H4"/>
    <mergeCell ref="G36:H36"/>
    <mergeCell ref="G34:H34"/>
    <mergeCell ref="G23:H23"/>
    <mergeCell ref="G31:H31"/>
    <mergeCell ref="G32:H32"/>
    <mergeCell ref="G33:H33"/>
    <mergeCell ref="G27:H27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4">
      <selection activeCell="H29" sqref="H29"/>
    </sheetView>
  </sheetViews>
  <sheetFormatPr defaultColWidth="9.00390625" defaultRowHeight="12.75"/>
  <cols>
    <col min="1" max="1" width="4.00390625" style="0" customWidth="1"/>
    <col min="2" max="2" width="51.00390625" style="0" customWidth="1"/>
    <col min="3" max="3" width="13.375" style="0" customWidth="1"/>
    <col min="4" max="4" width="13.00390625" style="0" customWidth="1"/>
    <col min="5" max="5" width="13.25390625" style="0" customWidth="1"/>
    <col min="6" max="6" width="13.625" style="0" customWidth="1"/>
    <col min="7" max="7" width="13.75390625" style="0" customWidth="1"/>
    <col min="8" max="8" width="15.875" style="0" customWidth="1"/>
    <col min="9" max="9" width="16.625" style="0" customWidth="1"/>
  </cols>
  <sheetData>
    <row r="1" spans="1:2" ht="12.75">
      <c r="A1" s="23" t="s">
        <v>309</v>
      </c>
      <c r="B1" s="23"/>
    </row>
    <row r="2" spans="1:9" ht="12.75">
      <c r="A2" s="23" t="s">
        <v>2</v>
      </c>
      <c r="B2" s="23"/>
      <c r="I2" s="1" t="s">
        <v>56</v>
      </c>
    </row>
    <row r="5" spans="1:9" ht="12.75">
      <c r="A5" s="437" t="s">
        <v>616</v>
      </c>
      <c r="B5" s="437"/>
      <c r="C5" s="437"/>
      <c r="D5" s="437"/>
      <c r="E5" s="437"/>
      <c r="F5" s="437"/>
      <c r="G5" s="437"/>
      <c r="H5" s="437"/>
      <c r="I5" s="437"/>
    </row>
    <row r="6" ht="12.75">
      <c r="I6" s="1" t="s">
        <v>114</v>
      </c>
    </row>
    <row r="7" spans="1:9" ht="12.75" customHeight="1">
      <c r="A7" s="51"/>
      <c r="B7" s="9" t="s">
        <v>24</v>
      </c>
      <c r="C7" s="2" t="s">
        <v>51</v>
      </c>
      <c r="D7" s="2" t="s">
        <v>25</v>
      </c>
      <c r="E7" s="2" t="s">
        <v>83</v>
      </c>
      <c r="F7" s="2" t="s">
        <v>124</v>
      </c>
      <c r="G7" s="2" t="s">
        <v>125</v>
      </c>
      <c r="H7" s="2" t="s">
        <v>126</v>
      </c>
      <c r="I7" s="2" t="s">
        <v>0</v>
      </c>
    </row>
    <row r="8" spans="1:9" ht="12.75">
      <c r="A8" s="88"/>
      <c r="B8" s="89"/>
      <c r="C8" s="90"/>
      <c r="D8" s="90"/>
      <c r="E8" s="90"/>
      <c r="F8" s="90"/>
      <c r="G8" s="90"/>
      <c r="H8" s="90"/>
      <c r="I8" s="90"/>
    </row>
    <row r="9" spans="1:9" ht="12.75">
      <c r="A9" s="88">
        <v>1</v>
      </c>
      <c r="B9" s="88" t="s">
        <v>465</v>
      </c>
      <c r="C9" s="91"/>
      <c r="D9" s="91"/>
      <c r="E9" s="91">
        <v>4450</v>
      </c>
      <c r="F9" s="91"/>
      <c r="G9" s="91"/>
      <c r="H9" s="91"/>
      <c r="I9" s="8">
        <f>SUM(C9:H9)</f>
        <v>4450</v>
      </c>
    </row>
    <row r="10" spans="1:9" ht="12.75">
      <c r="A10" s="88">
        <v>2</v>
      </c>
      <c r="B10" s="88" t="s">
        <v>418</v>
      </c>
      <c r="C10" s="91"/>
      <c r="D10" s="91"/>
      <c r="E10" s="91"/>
      <c r="F10" s="91"/>
      <c r="G10" s="91"/>
      <c r="H10" s="91"/>
      <c r="I10" s="8">
        <f>SUM(C10:H10)</f>
        <v>0</v>
      </c>
    </row>
    <row r="11" spans="1:9" ht="12.75">
      <c r="A11" s="88">
        <v>3</v>
      </c>
      <c r="B11" s="88" t="s">
        <v>466</v>
      </c>
      <c r="C11" s="91"/>
      <c r="D11" s="91"/>
      <c r="E11" s="91"/>
      <c r="F11" s="91"/>
      <c r="G11" s="91"/>
      <c r="H11" s="91">
        <v>35665</v>
      </c>
      <c r="I11" s="8">
        <f>SUM(C11:H11)</f>
        <v>35665</v>
      </c>
    </row>
    <row r="12" spans="1:9" ht="12.75">
      <c r="A12" s="88">
        <v>4</v>
      </c>
      <c r="B12" s="88" t="s">
        <v>750</v>
      </c>
      <c r="C12" s="91">
        <v>12120</v>
      </c>
      <c r="D12" s="91">
        <v>3724</v>
      </c>
      <c r="E12" s="91">
        <v>18798</v>
      </c>
      <c r="F12" s="91"/>
      <c r="G12" s="91"/>
      <c r="H12" s="91"/>
      <c r="I12" s="8">
        <f>SUM(C12:H12)</f>
        <v>34642</v>
      </c>
    </row>
    <row r="13" spans="1:9" ht="12.75">
      <c r="A13" s="88">
        <v>5</v>
      </c>
      <c r="B13" s="88" t="s">
        <v>568</v>
      </c>
      <c r="C13" s="91">
        <v>2640</v>
      </c>
      <c r="D13" s="91">
        <v>743</v>
      </c>
      <c r="E13" s="91">
        <v>4251</v>
      </c>
      <c r="F13" s="91"/>
      <c r="G13" s="91"/>
      <c r="H13" s="91"/>
      <c r="I13" s="8">
        <f aca="true" t="shared" si="0" ref="I13:I25">SUM(C13:H13)</f>
        <v>7634</v>
      </c>
    </row>
    <row r="14" spans="1:9" ht="12.75">
      <c r="A14" s="88">
        <v>6</v>
      </c>
      <c r="B14" s="88" t="s">
        <v>751</v>
      </c>
      <c r="C14" s="91"/>
      <c r="D14" s="91"/>
      <c r="E14" s="91">
        <v>15730</v>
      </c>
      <c r="F14" s="91"/>
      <c r="G14" s="91"/>
      <c r="H14" s="91"/>
      <c r="I14" s="8">
        <f t="shared" si="0"/>
        <v>15730</v>
      </c>
    </row>
    <row r="15" spans="1:9" ht="12.75">
      <c r="A15" s="88">
        <v>7</v>
      </c>
      <c r="B15" s="88" t="s">
        <v>398</v>
      </c>
      <c r="C15" s="91"/>
      <c r="D15" s="91"/>
      <c r="E15" s="91">
        <v>5715</v>
      </c>
      <c r="F15" s="91"/>
      <c r="G15" s="91"/>
      <c r="H15" s="91">
        <v>300000</v>
      </c>
      <c r="I15" s="8">
        <f t="shared" si="0"/>
        <v>305715</v>
      </c>
    </row>
    <row r="16" spans="1:9" ht="12.75">
      <c r="A16" s="88">
        <v>8</v>
      </c>
      <c r="B16" s="88" t="s">
        <v>399</v>
      </c>
      <c r="C16" s="91"/>
      <c r="D16" s="91"/>
      <c r="E16" s="91"/>
      <c r="F16" s="91">
        <v>250</v>
      </c>
      <c r="G16" s="91"/>
      <c r="H16" s="91"/>
      <c r="I16" s="8">
        <f t="shared" si="0"/>
        <v>250</v>
      </c>
    </row>
    <row r="17" spans="1:9" ht="12.75">
      <c r="A17" s="88">
        <v>9</v>
      </c>
      <c r="B17" s="88" t="s">
        <v>400</v>
      </c>
      <c r="C17" s="91">
        <v>960</v>
      </c>
      <c r="D17" s="91">
        <v>259</v>
      </c>
      <c r="E17" s="91">
        <v>1471</v>
      </c>
      <c r="F17" s="91"/>
      <c r="G17" s="91"/>
      <c r="H17" s="91"/>
      <c r="I17" s="8">
        <f t="shared" si="0"/>
        <v>2690</v>
      </c>
    </row>
    <row r="18" spans="1:9" ht="12.75">
      <c r="A18" s="88">
        <v>10</v>
      </c>
      <c r="B18" s="88" t="s">
        <v>612</v>
      </c>
      <c r="C18" s="91">
        <v>9300</v>
      </c>
      <c r="D18" s="91">
        <v>2511</v>
      </c>
      <c r="E18" s="91">
        <v>5000</v>
      </c>
      <c r="F18" s="91"/>
      <c r="G18" s="91"/>
      <c r="H18" s="91"/>
      <c r="I18" s="8">
        <f t="shared" si="0"/>
        <v>16811</v>
      </c>
    </row>
    <row r="19" spans="1:9" ht="12.75">
      <c r="A19" s="88">
        <v>11</v>
      </c>
      <c r="B19" s="88" t="s">
        <v>467</v>
      </c>
      <c r="C19" s="91">
        <v>2052</v>
      </c>
      <c r="D19" s="91">
        <v>554</v>
      </c>
      <c r="E19" s="91">
        <v>934</v>
      </c>
      <c r="F19" s="91"/>
      <c r="G19" s="91"/>
      <c r="H19" s="91"/>
      <c r="I19" s="8">
        <f t="shared" si="0"/>
        <v>3540</v>
      </c>
    </row>
    <row r="20" spans="1:9" ht="12.75">
      <c r="A20" s="88">
        <v>12</v>
      </c>
      <c r="B20" s="88"/>
      <c r="C20" s="91"/>
      <c r="D20" s="91"/>
      <c r="E20" s="91"/>
      <c r="F20" s="91"/>
      <c r="G20" s="91"/>
      <c r="H20" s="91"/>
      <c r="I20" s="8">
        <f t="shared" si="0"/>
        <v>0</v>
      </c>
    </row>
    <row r="21" spans="1:9" ht="12.75">
      <c r="A21" s="88">
        <v>13</v>
      </c>
      <c r="B21" s="88" t="s">
        <v>407</v>
      </c>
      <c r="C21" s="91"/>
      <c r="D21" s="91"/>
      <c r="E21" s="91"/>
      <c r="F21" s="91">
        <v>0</v>
      </c>
      <c r="G21" s="91"/>
      <c r="H21" s="91"/>
      <c r="I21" s="8">
        <f t="shared" si="0"/>
        <v>0</v>
      </c>
    </row>
    <row r="22" spans="1:9" ht="12.75">
      <c r="A22" s="88">
        <v>14</v>
      </c>
      <c r="B22" s="88" t="s">
        <v>475</v>
      </c>
      <c r="C22" s="91"/>
      <c r="D22" s="91"/>
      <c r="E22" s="91"/>
      <c r="F22" s="91">
        <v>1000</v>
      </c>
      <c r="G22" s="91"/>
      <c r="H22" s="91"/>
      <c r="I22" s="8">
        <f t="shared" si="0"/>
        <v>1000</v>
      </c>
    </row>
    <row r="23" spans="1:9" ht="12.75">
      <c r="A23" s="88">
        <v>15</v>
      </c>
      <c r="B23" s="88" t="s">
        <v>476</v>
      </c>
      <c r="C23" s="91"/>
      <c r="D23" s="91"/>
      <c r="E23" s="91"/>
      <c r="F23" s="91">
        <v>0</v>
      </c>
      <c r="G23" s="91"/>
      <c r="H23" s="91"/>
      <c r="I23" s="8">
        <f t="shared" si="0"/>
        <v>0</v>
      </c>
    </row>
    <row r="24" spans="1:9" ht="12.75">
      <c r="A24" s="88">
        <v>16</v>
      </c>
      <c r="B24" s="88" t="s">
        <v>477</v>
      </c>
      <c r="C24" s="91"/>
      <c r="D24" s="91"/>
      <c r="E24" s="91"/>
      <c r="F24" s="91">
        <v>100</v>
      </c>
      <c r="G24" s="91"/>
      <c r="H24" s="91"/>
      <c r="I24" s="8">
        <f t="shared" si="0"/>
        <v>100</v>
      </c>
    </row>
    <row r="25" spans="1:9" ht="12.75">
      <c r="A25" s="88">
        <v>17</v>
      </c>
      <c r="B25" s="88" t="s">
        <v>478</v>
      </c>
      <c r="C25" s="91"/>
      <c r="D25" s="91"/>
      <c r="E25" s="91"/>
      <c r="F25" s="91">
        <v>6000</v>
      </c>
      <c r="G25" s="91"/>
      <c r="H25" s="91"/>
      <c r="I25" s="8">
        <f t="shared" si="0"/>
        <v>6000</v>
      </c>
    </row>
    <row r="26" spans="1:9" ht="12.75">
      <c r="A26" s="88">
        <v>18</v>
      </c>
      <c r="B26" s="88" t="s">
        <v>474</v>
      </c>
      <c r="C26" s="91"/>
      <c r="D26" s="91"/>
      <c r="E26" s="91"/>
      <c r="F26" s="91">
        <v>2000</v>
      </c>
      <c r="G26" s="91"/>
      <c r="H26" s="91"/>
      <c r="I26" s="8">
        <f aca="true" t="shared" si="1" ref="I26:I40">SUM(C26:H26)</f>
        <v>2000</v>
      </c>
    </row>
    <row r="27" spans="1:9" ht="12.75">
      <c r="A27" s="88">
        <v>19</v>
      </c>
      <c r="B27" s="88" t="s">
        <v>473</v>
      </c>
      <c r="C27" s="91">
        <v>4168</v>
      </c>
      <c r="D27" s="91">
        <v>1125</v>
      </c>
      <c r="E27" s="91">
        <v>2985</v>
      </c>
      <c r="F27" s="91"/>
      <c r="G27" s="91"/>
      <c r="H27" s="91"/>
      <c r="I27" s="8">
        <f t="shared" si="1"/>
        <v>8278</v>
      </c>
    </row>
    <row r="28" spans="1:9" ht="12.75">
      <c r="A28" s="88">
        <v>20</v>
      </c>
      <c r="B28" s="88" t="s">
        <v>417</v>
      </c>
      <c r="C28" s="91">
        <v>4919</v>
      </c>
      <c r="D28" s="91">
        <v>1327</v>
      </c>
      <c r="E28" s="91">
        <v>58506</v>
      </c>
      <c r="F28" s="91">
        <v>5029</v>
      </c>
      <c r="G28" s="91"/>
      <c r="H28" s="91">
        <v>3121935</v>
      </c>
      <c r="I28" s="8">
        <f t="shared" si="1"/>
        <v>3191716</v>
      </c>
    </row>
    <row r="29" spans="1:9" ht="12.75">
      <c r="A29" s="88">
        <v>21</v>
      </c>
      <c r="B29" s="88" t="s">
        <v>472</v>
      </c>
      <c r="C29" s="91">
        <v>1164</v>
      </c>
      <c r="D29" s="91">
        <v>315</v>
      </c>
      <c r="E29" s="91">
        <v>1021</v>
      </c>
      <c r="F29" s="91"/>
      <c r="G29" s="91"/>
      <c r="H29" s="91"/>
      <c r="I29" s="8">
        <f t="shared" si="1"/>
        <v>2500</v>
      </c>
    </row>
    <row r="30" spans="1:9" ht="12.75">
      <c r="A30" s="88">
        <v>22</v>
      </c>
      <c r="B30" s="88" t="s">
        <v>412</v>
      </c>
      <c r="C30" s="91"/>
      <c r="D30" s="91"/>
      <c r="E30" s="91"/>
      <c r="F30" s="91">
        <v>3300</v>
      </c>
      <c r="G30" s="91"/>
      <c r="H30" s="91"/>
      <c r="I30" s="8">
        <f t="shared" si="1"/>
        <v>3300</v>
      </c>
    </row>
    <row r="31" spans="1:9" ht="12.75">
      <c r="A31" s="88">
        <v>23</v>
      </c>
      <c r="B31" s="88" t="s">
        <v>471</v>
      </c>
      <c r="C31" s="91">
        <v>8500</v>
      </c>
      <c r="D31" s="91">
        <v>2295</v>
      </c>
      <c r="E31" s="91"/>
      <c r="F31" s="91"/>
      <c r="G31" s="91"/>
      <c r="H31" s="91"/>
      <c r="I31" s="8">
        <f t="shared" si="1"/>
        <v>10795</v>
      </c>
    </row>
    <row r="32" spans="1:9" ht="12.75">
      <c r="A32" s="88">
        <v>24</v>
      </c>
      <c r="B32" s="88" t="s">
        <v>414</v>
      </c>
      <c r="C32" s="91"/>
      <c r="D32" s="91"/>
      <c r="E32" s="91"/>
      <c r="F32" s="91"/>
      <c r="G32" s="91"/>
      <c r="H32" s="91"/>
      <c r="I32" s="8">
        <f t="shared" si="1"/>
        <v>0</v>
      </c>
    </row>
    <row r="33" spans="1:9" ht="12.75">
      <c r="A33" s="88">
        <v>25</v>
      </c>
      <c r="B33" s="88" t="s">
        <v>470</v>
      </c>
      <c r="C33" s="91"/>
      <c r="D33" s="91"/>
      <c r="E33" s="91"/>
      <c r="F33" s="91">
        <v>163952</v>
      </c>
      <c r="G33" s="91"/>
      <c r="H33" s="91"/>
      <c r="I33" s="8">
        <f t="shared" si="1"/>
        <v>163952</v>
      </c>
    </row>
    <row r="34" spans="1:9" ht="12.75">
      <c r="A34" s="88">
        <v>26</v>
      </c>
      <c r="B34" s="88" t="s">
        <v>419</v>
      </c>
      <c r="C34" s="91"/>
      <c r="D34" s="91"/>
      <c r="E34" s="91"/>
      <c r="F34" s="91"/>
      <c r="G34" s="91">
        <v>141500</v>
      </c>
      <c r="H34" s="91"/>
      <c r="I34" s="8">
        <f t="shared" si="1"/>
        <v>141500</v>
      </c>
    </row>
    <row r="35" spans="1:9" ht="12.75">
      <c r="A35" s="88">
        <v>27</v>
      </c>
      <c r="B35" s="88" t="s">
        <v>469</v>
      </c>
      <c r="C35" s="91">
        <v>3442</v>
      </c>
      <c r="D35" s="91">
        <v>930</v>
      </c>
      <c r="E35" s="91">
        <v>9414</v>
      </c>
      <c r="F35" s="91"/>
      <c r="G35" s="91"/>
      <c r="H35" s="91">
        <v>2792</v>
      </c>
      <c r="I35" s="8">
        <f t="shared" si="1"/>
        <v>16578</v>
      </c>
    </row>
    <row r="36" spans="1:9" ht="12.75">
      <c r="A36" s="88">
        <v>28</v>
      </c>
      <c r="B36" s="88" t="s">
        <v>416</v>
      </c>
      <c r="C36" s="91">
        <v>2760</v>
      </c>
      <c r="D36" s="91">
        <v>745</v>
      </c>
      <c r="E36" s="91">
        <v>1030</v>
      </c>
      <c r="F36" s="91">
        <v>31165</v>
      </c>
      <c r="G36" s="91"/>
      <c r="H36" s="91"/>
      <c r="I36" s="8">
        <f t="shared" si="1"/>
        <v>35700</v>
      </c>
    </row>
    <row r="37" spans="1:9" ht="12.75">
      <c r="A37" s="88"/>
      <c r="B37" s="190" t="s">
        <v>127</v>
      </c>
      <c r="C37" s="191">
        <f aca="true" t="shared" si="2" ref="C37:H37">SUM(C9:C36)</f>
        <v>52025</v>
      </c>
      <c r="D37" s="191">
        <f t="shared" si="2"/>
        <v>14528</v>
      </c>
      <c r="E37" s="191">
        <f t="shared" si="2"/>
        <v>129305</v>
      </c>
      <c r="F37" s="191">
        <f t="shared" si="2"/>
        <v>212796</v>
      </c>
      <c r="G37" s="191">
        <f t="shared" si="2"/>
        <v>141500</v>
      </c>
      <c r="H37" s="191">
        <f t="shared" si="2"/>
        <v>3460392</v>
      </c>
      <c r="I37" s="191">
        <f t="shared" si="1"/>
        <v>4010546</v>
      </c>
    </row>
    <row r="38" spans="1:9" ht="12.75">
      <c r="A38" s="88">
        <v>29</v>
      </c>
      <c r="B38" s="88" t="s">
        <v>420</v>
      </c>
      <c r="C38" s="91">
        <v>7498</v>
      </c>
      <c r="D38" s="91">
        <v>2025</v>
      </c>
      <c r="E38" s="91"/>
      <c r="F38" s="91"/>
      <c r="G38" s="91"/>
      <c r="H38" s="91"/>
      <c r="I38" s="13">
        <f t="shared" si="1"/>
        <v>9523</v>
      </c>
    </row>
    <row r="39" spans="1:9" ht="12.75">
      <c r="A39" s="88">
        <v>30</v>
      </c>
      <c r="B39" s="88" t="s">
        <v>479</v>
      </c>
      <c r="C39" s="91">
        <v>65928</v>
      </c>
      <c r="D39" s="91">
        <v>19187</v>
      </c>
      <c r="E39" s="91">
        <v>44796</v>
      </c>
      <c r="F39" s="91"/>
      <c r="G39" s="91"/>
      <c r="H39" s="91">
        <v>5441</v>
      </c>
      <c r="I39" s="8">
        <f t="shared" si="1"/>
        <v>135352</v>
      </c>
    </row>
    <row r="40" spans="1:9" ht="12.75">
      <c r="A40" s="88">
        <v>31</v>
      </c>
      <c r="B40" s="88" t="s">
        <v>422</v>
      </c>
      <c r="C40" s="91"/>
      <c r="D40" s="91"/>
      <c r="E40" s="91"/>
      <c r="F40" s="91"/>
      <c r="G40" s="91"/>
      <c r="H40" s="91"/>
      <c r="I40" s="8">
        <f t="shared" si="1"/>
        <v>0</v>
      </c>
    </row>
    <row r="41" spans="1:9" ht="12.75">
      <c r="A41" s="88"/>
      <c r="B41" s="190" t="s">
        <v>128</v>
      </c>
      <c r="C41" s="191">
        <f>SUM(C38:C40)</f>
        <v>73426</v>
      </c>
      <c r="D41" s="191">
        <f>SUM(D38:D40)</f>
        <v>21212</v>
      </c>
      <c r="E41" s="191">
        <f>SUM(E38:E40)</f>
        <v>44796</v>
      </c>
      <c r="F41" s="191">
        <f>SUM(F38:F39)</f>
        <v>0</v>
      </c>
      <c r="G41" s="191"/>
      <c r="H41" s="191">
        <f>SUM(H38:H39)</f>
        <v>5441</v>
      </c>
      <c r="I41" s="191">
        <f>SUM(I38:I40)</f>
        <v>144875</v>
      </c>
    </row>
    <row r="42" spans="1:9" ht="15">
      <c r="A42" s="88"/>
      <c r="B42" s="231" t="s">
        <v>94</v>
      </c>
      <c r="C42" s="232">
        <f>SUM(C37+C41)</f>
        <v>125451</v>
      </c>
      <c r="D42" s="232">
        <f aca="true" t="shared" si="3" ref="D42:I42">SUM(D37+D41)</f>
        <v>35740</v>
      </c>
      <c r="E42" s="232">
        <f t="shared" si="3"/>
        <v>174101</v>
      </c>
      <c r="F42" s="232">
        <f t="shared" si="3"/>
        <v>212796</v>
      </c>
      <c r="G42" s="232">
        <f t="shared" si="3"/>
        <v>141500</v>
      </c>
      <c r="H42" s="232">
        <f t="shared" si="3"/>
        <v>3465833</v>
      </c>
      <c r="I42" s="232">
        <f t="shared" si="3"/>
        <v>4155421</v>
      </c>
    </row>
    <row r="43" spans="1:9" ht="15">
      <c r="A43" s="88"/>
      <c r="B43" s="233" t="s">
        <v>282</v>
      </c>
      <c r="C43" s="91"/>
      <c r="D43" s="91"/>
      <c r="E43" s="91"/>
      <c r="F43" s="91"/>
      <c r="G43" s="91"/>
      <c r="H43" s="91"/>
      <c r="I43" s="234"/>
    </row>
    <row r="44" spans="1:9" ht="12.75">
      <c r="A44" s="249"/>
      <c r="B44" s="249"/>
      <c r="C44" s="250"/>
      <c r="D44" s="250"/>
      <c r="E44" s="250"/>
      <c r="F44" s="250"/>
      <c r="G44" s="250"/>
      <c r="H44" s="250"/>
      <c r="I44" s="251"/>
    </row>
    <row r="45" spans="1:9" ht="12.75">
      <c r="A45" s="222"/>
      <c r="B45" s="222"/>
      <c r="C45" s="223"/>
      <c r="D45" s="223"/>
      <c r="E45" s="223"/>
      <c r="F45" s="223"/>
      <c r="G45" s="223"/>
      <c r="H45" s="223"/>
      <c r="I45" s="224"/>
    </row>
    <row r="46" spans="1:9" ht="24.75" customHeight="1">
      <c r="A46" s="222"/>
      <c r="B46" s="252" t="s">
        <v>257</v>
      </c>
      <c r="C46" s="253">
        <f>SUM(C42:C43)</f>
        <v>125451</v>
      </c>
      <c r="D46" s="253">
        <f aca="true" t="shared" si="4" ref="D46:I46">SUM(D42:D43)</f>
        <v>35740</v>
      </c>
      <c r="E46" s="253">
        <f t="shared" si="4"/>
        <v>174101</v>
      </c>
      <c r="F46" s="253">
        <f t="shared" si="4"/>
        <v>212796</v>
      </c>
      <c r="G46" s="253">
        <f t="shared" si="4"/>
        <v>141500</v>
      </c>
      <c r="H46" s="253">
        <f t="shared" si="4"/>
        <v>3465833</v>
      </c>
      <c r="I46" s="253">
        <f t="shared" si="4"/>
        <v>4155421</v>
      </c>
    </row>
    <row r="47" spans="1:9" ht="12.75">
      <c r="A47" s="222"/>
      <c r="B47" s="222"/>
      <c r="C47" s="223"/>
      <c r="D47" s="223"/>
      <c r="E47" s="223"/>
      <c r="F47" s="223"/>
      <c r="G47" s="223"/>
      <c r="H47" s="223"/>
      <c r="I47" s="246">
        <f>SUM(C47:H47)</f>
        <v>0</v>
      </c>
    </row>
    <row r="48" spans="1:9" ht="12.75">
      <c r="A48" s="222"/>
      <c r="B48" s="230"/>
      <c r="C48" s="230"/>
      <c r="D48" s="230"/>
      <c r="E48" s="230"/>
      <c r="F48" s="230"/>
      <c r="G48" s="230"/>
      <c r="H48" s="230"/>
      <c r="I48" s="230"/>
    </row>
    <row r="49" spans="1:9" ht="12.75">
      <c r="A49" s="222"/>
      <c r="B49" s="230"/>
      <c r="C49" s="230"/>
      <c r="D49" s="230"/>
      <c r="E49" s="230"/>
      <c r="F49" s="230"/>
      <c r="G49" s="230"/>
      <c r="H49" s="230"/>
      <c r="I49" s="230"/>
    </row>
    <row r="50" spans="1:9" ht="12.75">
      <c r="A50" s="222"/>
      <c r="B50" s="222"/>
      <c r="C50" s="223"/>
      <c r="D50" s="223"/>
      <c r="E50" s="223"/>
      <c r="F50" s="223"/>
      <c r="G50" s="223"/>
      <c r="H50" s="223"/>
      <c r="I50" s="224"/>
    </row>
    <row r="51" spans="1:9" ht="12.75" hidden="1">
      <c r="A51" s="222"/>
      <c r="B51" s="222"/>
      <c r="C51" s="223"/>
      <c r="D51" s="223"/>
      <c r="E51" s="223"/>
      <c r="F51" s="223"/>
      <c r="G51" s="223"/>
      <c r="H51" s="223"/>
      <c r="I51" s="224"/>
    </row>
    <row r="52" spans="1:9" ht="12.75" hidden="1">
      <c r="A52" s="222"/>
      <c r="B52" s="222"/>
      <c r="C52" s="223"/>
      <c r="D52" s="223"/>
      <c r="E52" s="223"/>
      <c r="F52" s="223"/>
      <c r="G52" s="223"/>
      <c r="H52" s="223"/>
      <c r="I52" s="224"/>
    </row>
    <row r="53" spans="1:9" ht="12.75" hidden="1">
      <c r="A53" s="222"/>
      <c r="B53" s="225"/>
      <c r="C53" s="224"/>
      <c r="D53" s="224"/>
      <c r="E53" s="224"/>
      <c r="F53" s="224"/>
      <c r="G53" s="224"/>
      <c r="H53" s="224"/>
      <c r="I53" s="224"/>
    </row>
    <row r="54" spans="1:9" ht="12.75" hidden="1">
      <c r="A54" s="222"/>
      <c r="B54" s="226" t="s">
        <v>282</v>
      </c>
      <c r="C54" s="224"/>
      <c r="D54" s="224"/>
      <c r="E54" s="224"/>
      <c r="F54" s="224"/>
      <c r="G54" s="224"/>
      <c r="H54" s="224"/>
      <c r="I54" s="227">
        <v>45138</v>
      </c>
    </row>
    <row r="55" spans="1:9" ht="12.75" hidden="1">
      <c r="A55" s="222"/>
      <c r="B55" s="228" t="s">
        <v>94</v>
      </c>
      <c r="C55" s="229">
        <f aca="true" t="shared" si="5" ref="C55:H55">(C37+C41+C46+C53)</f>
        <v>250902</v>
      </c>
      <c r="D55" s="229">
        <f t="shared" si="5"/>
        <v>71480</v>
      </c>
      <c r="E55" s="229">
        <f t="shared" si="5"/>
        <v>348202</v>
      </c>
      <c r="F55" s="229">
        <f t="shared" si="5"/>
        <v>425592</v>
      </c>
      <c r="G55" s="229">
        <f t="shared" si="5"/>
        <v>283000</v>
      </c>
      <c r="H55" s="229">
        <f t="shared" si="5"/>
        <v>6931666</v>
      </c>
      <c r="I55" s="229">
        <f>(I37+I41+I46+I53+I54)</f>
        <v>8355980</v>
      </c>
    </row>
    <row r="56" spans="1:9" ht="12.75" hidden="1">
      <c r="A56" s="222"/>
      <c r="B56" s="230"/>
      <c r="C56" s="230"/>
      <c r="D56" s="230"/>
      <c r="E56" s="230"/>
      <c r="F56" s="230"/>
      <c r="G56" s="230"/>
      <c r="H56" s="230"/>
      <c r="I56" s="230"/>
    </row>
    <row r="57" spans="1:9" ht="12.75" hidden="1">
      <c r="A57" s="222"/>
      <c r="B57" s="230"/>
      <c r="C57" s="230"/>
      <c r="D57" s="230"/>
      <c r="E57" s="230"/>
      <c r="F57" s="230"/>
      <c r="G57" s="230"/>
      <c r="H57" s="230"/>
      <c r="I57" s="230"/>
    </row>
    <row r="58" spans="1:9" ht="12.75">
      <c r="A58" s="222"/>
      <c r="B58" s="230"/>
      <c r="C58" s="230"/>
      <c r="D58" s="230"/>
      <c r="E58" s="230"/>
      <c r="F58" s="230"/>
      <c r="G58" s="230"/>
      <c r="H58" s="230"/>
      <c r="I58" s="230"/>
    </row>
    <row r="59" spans="1:9" ht="12.75">
      <c r="A59" s="222"/>
      <c r="B59" s="230"/>
      <c r="C59" s="230"/>
      <c r="D59" s="230"/>
      <c r="E59" s="230"/>
      <c r="F59" s="230"/>
      <c r="G59" s="230"/>
      <c r="H59" s="230"/>
      <c r="I59" s="230"/>
    </row>
  </sheetData>
  <sheetProtection/>
  <mergeCells count="1">
    <mergeCell ref="A5:I5"/>
  </mergeCells>
  <printOptions/>
  <pageMargins left="0.75" right="0.75" top="1" bottom="1" header="0.5" footer="0.5"/>
  <pageSetup horizontalDpi="600" verticalDpi="600" orientation="landscape" paperSize="9" scale="75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Polg</cp:lastModifiedBy>
  <cp:lastPrinted>2016-02-04T12:50:04Z</cp:lastPrinted>
  <dcterms:created xsi:type="dcterms:W3CDTF">1997-01-17T14:02:09Z</dcterms:created>
  <dcterms:modified xsi:type="dcterms:W3CDTF">2016-02-12T09:34:52Z</dcterms:modified>
  <cp:category/>
  <cp:version/>
  <cp:contentType/>
  <cp:contentStatus/>
</cp:coreProperties>
</file>