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firstSheet="1" activeTab="1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  <sheet name="7. melléklet" sheetId="7" r:id="rId7"/>
    <sheet name="8. melléklet" sheetId="8" r:id="rId8"/>
    <sheet name="9. melléklet" sheetId="9" r:id="rId9"/>
    <sheet name="10. melléklet" sheetId="10" r:id="rId10"/>
  </sheets>
  <definedNames/>
  <calcPr fullCalcOnLoad="1"/>
</workbook>
</file>

<file path=xl/sharedStrings.xml><?xml version="1.0" encoding="utf-8"?>
<sst xmlns="http://schemas.openxmlformats.org/spreadsheetml/2006/main" count="925" uniqueCount="626">
  <si>
    <t>Községi Önkormányzat</t>
  </si>
  <si>
    <t>Polgármesteri Hivatal</t>
  </si>
  <si>
    <t>2367 Újhartyán, Fő u.21.</t>
  </si>
  <si>
    <t>Újhartyán Község Önkormányzatának könyvviteli mérlege 2010.</t>
  </si>
  <si>
    <t>ezer Ft</t>
  </si>
  <si>
    <t>Előző év</t>
  </si>
  <si>
    <t>Tárgyév</t>
  </si>
  <si>
    <t>Állományi érték</t>
  </si>
  <si>
    <t>ESZKÖZÖK</t>
  </si>
  <si>
    <t>1. Alapítás, átszervezés aktivált értéke</t>
  </si>
  <si>
    <t>2. Kísérleti fejlesztés aktivált értéke</t>
  </si>
  <si>
    <t>I. Immateriális javak összesen</t>
  </si>
  <si>
    <t>II. Tárgyi eszközök összesen</t>
  </si>
  <si>
    <t>III. Befektetett pénzügyi eszközök összesen</t>
  </si>
  <si>
    <t>I. Készletek összesen</t>
  </si>
  <si>
    <t>II. Követelések összesen</t>
  </si>
  <si>
    <t>1. Forgatási célú részesedés</t>
  </si>
  <si>
    <t>1/a Forgatási célú részesedés bekerülési értéke</t>
  </si>
  <si>
    <t>1/b Forgatási célú részesedés elszámolt értékvesztése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</si>
  <si>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</si>
  <si>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</si>
  <si>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</si>
  <si>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</si>
  <si>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</si>
  <si>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</si>
  <si>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</si>
  <si>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</si>
  <si>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</si>
  <si>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</si>
  <si>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</si>
  <si>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</si>
  <si>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</si>
  <si>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</si>
  <si>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</si>
  <si>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</si>
  <si>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</si>
  <si>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</si>
  <si>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</si>
  <si>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</si>
  <si>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</si>
  <si>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</si>
  <si>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</si>
  <si>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</si>
  <si>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</si>
  <si>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</si>
  <si>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</si>
  <si>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</si>
  <si>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</si>
  <si>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</si>
  <si>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</si>
  <si>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</si>
  <si>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</si>
  <si>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</si>
  <si>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</si>
  <si>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</si>
  <si>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</si>
  <si>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</si>
  <si>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</si>
  <si>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</si>
  <si>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</si>
  <si>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</si>
  <si>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</si>
  <si>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</si>
  <si>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</si>
  <si>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</si>
  <si>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</si>
  <si>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</si>
  <si>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</si>
  <si>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</si>
  <si>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</si>
  <si>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</si>
  <si>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</si>
  <si>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</si>
  <si>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</si>
  <si>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</si>
  <si>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</si>
  <si>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</si>
  <si>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</si>
  <si>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</si>
  <si>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</si>
  <si>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3. Vagyoni értékű jogok</t>
  </si>
  <si>
    <t>4. Szellemi termékek</t>
  </si>
  <si>
    <t>5. Immateriális javakra adott előleg</t>
  </si>
  <si>
    <t>6. Immateriális javak értékhelyesbítése</t>
  </si>
  <si>
    <t>1. Ingatlanok és kapcsolódó vagyoni értékű jogok</t>
  </si>
  <si>
    <t>2. Gépek, berendezések, felszerelések</t>
  </si>
  <si>
    <t>3. Járművek</t>
  </si>
  <si>
    <t>4. Tenyészállatok</t>
  </si>
  <si>
    <t>5. Beruházások, felújítások</t>
  </si>
  <si>
    <t>6. Beruházásra adott előlegek</t>
  </si>
  <si>
    <t>7. Állami készletek, tartalékok</t>
  </si>
  <si>
    <t>8. Tárgyi eszközök értékhelyesbítése</t>
  </si>
  <si>
    <t>1. Tartós részesedések</t>
  </si>
  <si>
    <t>2. Tartós hitelviszonyt megtestesítő értékpapírok</t>
  </si>
  <si>
    <t>3. Tartósan adott kölcsön</t>
  </si>
  <si>
    <t>4. Hosszú lejáratú betétek</t>
  </si>
  <si>
    <t>5. Egyéb hosszú lejáratú követelés</t>
  </si>
  <si>
    <t>6. Befektetett pénzügyi eszközök értékhelyesbítése</t>
  </si>
  <si>
    <t>1. Üzemeltetésre, kezelésre átadott eszközök</t>
  </si>
  <si>
    <t>2. Koncesszióba adott eszközök</t>
  </si>
  <si>
    <t>3. Vagyonkezelésbe adott eszközök</t>
  </si>
  <si>
    <t>4. Vagyonkezelésbe vett eszközök</t>
  </si>
  <si>
    <t>5. Üzemeltetése, vagyonkezelésbe adottt eszközök értékhelyesbítése</t>
  </si>
  <si>
    <t>IV. Üzemeltetése, vagyonkezelésbe, koncesszióba adott eszközök</t>
  </si>
  <si>
    <t>1. Anyagok</t>
  </si>
  <si>
    <t>2. Befejezetlen termelés</t>
  </si>
  <si>
    <t>4. Késztermékek</t>
  </si>
  <si>
    <t>5/a Áruk, betétdíjas göngyölegek</t>
  </si>
  <si>
    <t>5/b Követelés fejében átvett eszközök</t>
  </si>
  <si>
    <t>1. Követelések áruszállításból, szolgáltatásból</t>
  </si>
  <si>
    <t>2. Adósok</t>
  </si>
  <si>
    <t>3. Rövid lejáratú kölcsönök</t>
  </si>
  <si>
    <t>4. Egyéb követelések</t>
  </si>
  <si>
    <t xml:space="preserve">    tám.programok szabálytalan kif. miatti követelés</t>
  </si>
  <si>
    <t xml:space="preserve">    előfinanszírozás miatti követelések</t>
  </si>
  <si>
    <t xml:space="preserve">    támogatási program előlegek</t>
  </si>
  <si>
    <t xml:space="preserve">    garancia és kezességvállalás miatti követelés</t>
  </si>
  <si>
    <t xml:space="preserve">    kölcsönből mérlegfordulónapot követő részlet</t>
  </si>
  <si>
    <t xml:space="preserve">    hosszú lejáratú kölcsönből mérlegfordulónapot követő részlet</t>
  </si>
  <si>
    <t xml:space="preserve">    nemzetközi támogatási prograomok miatti követelések</t>
  </si>
  <si>
    <t>3. Növendék, hízó állatok</t>
  </si>
  <si>
    <t>2. Forgatási célú hitelviszonyt megtestesítő értékpapír</t>
  </si>
  <si>
    <t>2/a Forgatási célú hit. viszonyt megtestesítő értékpapír bekerülési értéke</t>
  </si>
  <si>
    <t>2/b Forgatási célú hit. viszonyt megtestesítő értékpapír elszámolt értékvesztése</t>
  </si>
  <si>
    <t>III. Értékpapírok összesen</t>
  </si>
  <si>
    <t>1. Pénztárak, csekkek</t>
  </si>
  <si>
    <t>2. Költségvetési fizetési számlák</t>
  </si>
  <si>
    <t>3. Elszámolási számlák</t>
  </si>
  <si>
    <t>4. Idegen pénzeszközök</t>
  </si>
  <si>
    <t>IV. Pénzeszközök összesen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</si>
  <si>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</si>
  <si>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</si>
  <si>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</si>
  <si>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</si>
  <si>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</si>
  <si>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</si>
  <si>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</si>
  <si>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</si>
  <si>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</si>
  <si>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</si>
  <si>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</si>
  <si>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</si>
  <si>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</si>
  <si>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</si>
  <si>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</si>
  <si>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</si>
  <si>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</si>
  <si>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</si>
  <si>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</si>
  <si>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</si>
  <si>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</si>
  <si>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</si>
  <si>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</si>
  <si>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</si>
  <si>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</si>
  <si>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</si>
  <si>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</si>
  <si>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</si>
  <si>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</si>
  <si>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</si>
  <si>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</si>
  <si>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</si>
  <si>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</si>
  <si>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</si>
  <si>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</si>
  <si>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</si>
  <si>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</si>
  <si>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</si>
  <si>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</si>
  <si>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</si>
  <si>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</si>
  <si>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</si>
  <si>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</si>
  <si>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</si>
  <si>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</si>
  <si>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</si>
  <si>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</si>
  <si>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</si>
  <si>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</si>
  <si>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</si>
  <si>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</si>
  <si>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</si>
  <si>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</si>
  <si>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</si>
  <si>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</si>
  <si>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</si>
  <si>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</si>
  <si>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</si>
  <si>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</si>
  <si>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</si>
  <si>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</si>
  <si>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</si>
  <si>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</si>
  <si>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</si>
  <si>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</si>
  <si>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</si>
  <si>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</si>
  <si>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</si>
  <si>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</si>
  <si>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</si>
  <si>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</si>
  <si>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</si>
  <si>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</si>
  <si>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</si>
  <si>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1. Költségvetési aktív függő elszámolások</t>
  </si>
  <si>
    <t>2. Költségvetési aktív átfutó elszámolások</t>
  </si>
  <si>
    <t>3. Költségvetési aktív kiegyenlítő elszámolások</t>
  </si>
  <si>
    <t>4. Költségvetésen kívüli aktív pénzügyi elszámolások</t>
  </si>
  <si>
    <t>V. Aktív pénzügyi elszámolások összesen</t>
  </si>
  <si>
    <t>B) FORGÓESZKÖZÖK ÖSSZESEN</t>
  </si>
  <si>
    <t>A.) BEFEKTETETT ESZKÖZÖK ÖSSZESEN</t>
  </si>
  <si>
    <t>FORRÁSOK</t>
  </si>
  <si>
    <t>1. Kezelésbe vett eszközök tartós tőkéje</t>
  </si>
  <si>
    <t>2. Saját tulajdonban lévő eszközök tartós tőkéje</t>
  </si>
  <si>
    <t>I. Tartós tőke</t>
  </si>
  <si>
    <t>1. Kezelésbe vett eszközök tőkeváltozása</t>
  </si>
  <si>
    <t>2. Saját tulajdonban lévő eszközök tőkeváltozása</t>
  </si>
  <si>
    <t>II. Tőkeváltozások</t>
  </si>
  <si>
    <t>1. Kezelésbe vett eszközök értékelési tartaléka</t>
  </si>
  <si>
    <t>2. Saját tulajdonban lévő eszközök értékelési tartaléka</t>
  </si>
  <si>
    <t>I. Értékelési tartalék</t>
  </si>
  <si>
    <t>D) SAJÁT TŐKE ÖSSZESEN</t>
  </si>
  <si>
    <t>1. Költségvetési tartalék elszámolása</t>
  </si>
  <si>
    <t xml:space="preserve">    előző évek költségvetési tartalékának elszámolása</t>
  </si>
  <si>
    <t>2. Költségvetési pénzmaradvány</t>
  </si>
  <si>
    <t>3. Költségvetési kiadási megtakarítás</t>
  </si>
  <si>
    <t>4. Költségvetési bevételi lemaradás</t>
  </si>
  <si>
    <t>5. Előirányzatmaradvány</t>
  </si>
  <si>
    <t>I. Költségvetési tartalékok összesen</t>
  </si>
  <si>
    <t>1. Vállalkozási tartalék elszámolása</t>
  </si>
  <si>
    <t>2. Vállalkozási maradvány</t>
  </si>
  <si>
    <t>3. Vállalkozási kiadási megtakarítás</t>
  </si>
  <si>
    <t>4. Vállalkozási bevételi lemaradás</t>
  </si>
  <si>
    <t>II. Vállalkozási tartalékok összesen</t>
  </si>
  <si>
    <t xml:space="preserve">   tárgyévi vállalkozási tartalék elszámolása</t>
  </si>
  <si>
    <t xml:space="preserve">   előző évek vállalkozási tartalékának elszámolása</t>
  </si>
  <si>
    <t>E) TARTALÉKOK ÖSSZESEN</t>
  </si>
  <si>
    <t>1. Hosszú lejáratra kapott kölcsönök</t>
  </si>
  <si>
    <t>2. Tartozások fejlesztési célú kötvénykibocsátásból</t>
  </si>
  <si>
    <t>3. Tartozások működési célú kötvénykibocsátásból</t>
  </si>
  <si>
    <t>4. Beruházási és fejlesztési célú hitelek</t>
  </si>
  <si>
    <t>5. Működési célú hosszú lejáratú hitelek</t>
  </si>
  <si>
    <t>6. Egyéb hosszú lejáratú kötelezettségek</t>
  </si>
  <si>
    <t>I. Hosszú lejáratú kötelezettségek összesen</t>
  </si>
  <si>
    <t>1. Rövid lejáratú kölcsönök</t>
  </si>
  <si>
    <t>2. Rövid lejáratú hitelek</t>
  </si>
  <si>
    <t xml:space="preserve">    likvid hitelek és rövid lejáratú működési célú kötvénykibocsátások</t>
  </si>
  <si>
    <t>3. Kötelezettségek áruszállításból, szolgáltatásból</t>
  </si>
  <si>
    <t xml:space="preserve">    tárgyévi költsévetést terhelő szállítói kötelezettségek</t>
  </si>
  <si>
    <t xml:space="preserve">    tárgyévet követő évet terhelő szállítói kötelezettségek</t>
  </si>
  <si>
    <t>4. Egyéb rövid lejáratú kötelezettségek</t>
  </si>
  <si>
    <t xml:space="preserve">    váltótartozások</t>
  </si>
  <si>
    <t xml:space="preserve">   munkavállalókkal szembeni különféle kötelezettségek</t>
  </si>
  <si>
    <t xml:space="preserve">   költségvetéssel szembeni kötelezettségek</t>
  </si>
  <si>
    <t xml:space="preserve">   helyi adó túlfizetése miatti kötelezettségek</t>
  </si>
  <si>
    <t xml:space="preserve">   nemzetközi támogatási programok miatti kötelezettségek</t>
  </si>
  <si>
    <t xml:space="preserve">   támogatási program előlege miatti kötelezettségek</t>
  </si>
  <si>
    <t xml:space="preserve">   előfinanszírozás miatti kötelezettségek</t>
  </si>
  <si>
    <t xml:space="preserve">   szabálytalan kifizetések miatti kötelezettségek</t>
  </si>
  <si>
    <t xml:space="preserve">   garancia és kezességvállalásból származó kötelezettségek</t>
  </si>
  <si>
    <t xml:space="preserve">   hosszú lejáratra kapott kölcsön köv. évi törlesztése</t>
  </si>
  <si>
    <t xml:space="preserve">   működési célú kötvénykibocsátásból eredő tartozás köv. évi törlesztése</t>
  </si>
  <si>
    <t xml:space="preserve">   beruházási, fejlesztési célú hitelek köv. évet terhelő törlesztőrészletei</t>
  </si>
  <si>
    <t xml:space="preserve">   működési célú hosszú lejáratú hitelek köv. évi törlesztése</t>
  </si>
  <si>
    <t xml:space="preserve">   egyéb hosszú lejáratú kötelezettség köv. évi törlesztése</t>
  </si>
  <si>
    <t xml:space="preserve">   tárgyévi költségvetést terhelő rövid lejáratú kötelezettségek</t>
  </si>
  <si>
    <t xml:space="preserve">   tárgyévet követő évet terhelő egyéb rövid lejáratú kötelezettség</t>
  </si>
  <si>
    <t xml:space="preserve">   egyéb különféle kötelezettségek</t>
  </si>
  <si>
    <t>II. Rövid lejáratú kötelezettségek összesen</t>
  </si>
  <si>
    <t>1. Költségvetési passzív függő elszámolások</t>
  </si>
  <si>
    <t>2. Költségvetési passzív átfutó elszámolások</t>
  </si>
  <si>
    <t>3. Költségvetési passzív kiegyenlítő elszámolások</t>
  </si>
  <si>
    <t>4. Költségvetésen kívüli passzív pénzügyi elszámolások</t>
  </si>
  <si>
    <t xml:space="preserve">    költségvetésen kívüli letéti elszámolások</t>
  </si>
  <si>
    <t xml:space="preserve">    nemzetközi támogatási programok deviza elszámolása</t>
  </si>
  <si>
    <t>III. Egyéb passzív pénzügyi elszámolások összesen</t>
  </si>
  <si>
    <t>F) KÖTELEZETTSÉGEK ÖSSZESEN</t>
  </si>
  <si>
    <t>E S Z K Ö Z Ö K  Ö S S Z E S E N</t>
  </si>
  <si>
    <t>F O R R Á S O K  Ö S S Z E S E N</t>
  </si>
  <si>
    <t xml:space="preserve">    tárgyévi költségvetési tartalék</t>
  </si>
  <si>
    <t>Megnevezés</t>
  </si>
  <si>
    <t>előző év</t>
  </si>
  <si>
    <t>tárgyév</t>
  </si>
  <si>
    <t>1. Hosszú lejáratú költségvetési betétszámlák egyenleg</t>
  </si>
  <si>
    <t>2. Rövid lejáratú költségvetési pénzforgalmi és betétszámlák záróegyenlege</t>
  </si>
  <si>
    <t>3. Pénztárak és betétkönyvek záróegyenlegei</t>
  </si>
  <si>
    <t>A. Záró pénzkészlet</t>
  </si>
  <si>
    <t>4. Forgatási célú értékpapírok záró állománya</t>
  </si>
  <si>
    <t>5. Rövid lejáratú likvid hitel és működési célú kötvénykibocsátás záró állománya</t>
  </si>
  <si>
    <t>B. Forgatási célú finanszírozási műveletek egyenlege</t>
  </si>
  <si>
    <t>6. Költségvetési aktív elszámolások záróegyenlege</t>
  </si>
  <si>
    <t>7. Költségvetési passzív elszámolások záróegyenlege</t>
  </si>
  <si>
    <t xml:space="preserve">    költségvetési aktív függő elszámolások záróegyenlege</t>
  </si>
  <si>
    <t xml:space="preserve">    költségvetési aktív átfutó elszámolások záróegyenlege</t>
  </si>
  <si>
    <t xml:space="preserve">    költségvetési aktív kiegyenlítő elszámolások záróegyenlege</t>
  </si>
  <si>
    <t xml:space="preserve">    költségvetési passzív függő elszámolások záróegyenlege</t>
  </si>
  <si>
    <t xml:space="preserve">    költségvetési passzív átfutó elszámolások záróegyenlege</t>
  </si>
  <si>
    <t xml:space="preserve">    költségvetési passzív kiegyenlítő elszámolások záróegyenlege</t>
  </si>
  <si>
    <t>C. Egyéb aktív, passzív pénzügyi elszámolások összesen</t>
  </si>
  <si>
    <t>8. Előző években képzett költségvetési tartalékok maradványa</t>
  </si>
  <si>
    <t>9. Előző években képzett vállalkozói tartalékok maradványa</t>
  </si>
  <si>
    <t>D. Előző években képzett tartalékok maradványa</t>
  </si>
  <si>
    <t>E. Vállalkozási tevékenység pénzforgalmi vállalkozási maradványa</t>
  </si>
  <si>
    <t>F. Tárgyévi helyesbített pénzmaradvány</t>
  </si>
  <si>
    <t>10.Intézményi költségvetési befizetés többlettámogatás miatt</t>
  </si>
  <si>
    <t>11 .Költségvetési befizetés többlettámogatás miatt</t>
  </si>
  <si>
    <t>12. Költségvetési kiutalás kiutalatlan intézményi támogatás miatt</t>
  </si>
  <si>
    <t>13. Költségvetési kiutalás kiutalatlan támogatás miatt</t>
  </si>
  <si>
    <t>G. Finanszírozásból származó korrekciók</t>
  </si>
  <si>
    <t>H. Pénzmaradványt terhelő elvonások</t>
  </si>
  <si>
    <t>I. Költségvetési pénzmaradvány</t>
  </si>
  <si>
    <t>14. Vállalkozási tevékenység eredményéből alaptevékenység ellátására felhasznált összeg</t>
  </si>
  <si>
    <t>15. Pénzmaradványt külön jogszabály alapján módosító tétel</t>
  </si>
  <si>
    <t>J. Módosított pénzmaradvány</t>
  </si>
  <si>
    <t>16. J sorból Egészségbiztosítási Alapból folyósított pénzeszköz maradvány</t>
  </si>
  <si>
    <t>17. Kötelezettséggel terhelt pénzmaradvány</t>
  </si>
  <si>
    <t xml:space="preserve">  ebből működési célú kötelezettséggel terhelt pénzmaradvány</t>
  </si>
  <si>
    <t xml:space="preserve">  ebből felhalmozási célú kötelezettséggel terhelt pénzmaradvány</t>
  </si>
  <si>
    <t>18. Szabad pénzmaradvány</t>
  </si>
  <si>
    <t xml:space="preserve">  ebből működési célú szabad pénzmaradvány</t>
  </si>
  <si>
    <t xml:space="preserve">  ebből felhalmozási célú szabad pénzmaradvány</t>
  </si>
  <si>
    <t>Újhartyán Község Önkormányzatának 201. évi pénzmaradvány kimutatása</t>
  </si>
  <si>
    <t>Újhartyán Község Önkormányzatának 2010. évi Vagyonkimutatása</t>
  </si>
  <si>
    <t>Bruttó érték</t>
  </si>
  <si>
    <t>Nettó érték</t>
  </si>
  <si>
    <t>Elszámolt értékcsökkenés</t>
  </si>
  <si>
    <t>111., 112. főkönyvi számlák</t>
  </si>
  <si>
    <t>Teljesen (0-ig) leírt szellemi termékek</t>
  </si>
  <si>
    <t>Mérleg 4. sor összesen</t>
  </si>
  <si>
    <t>121., 122. főkönyvi számlák</t>
  </si>
  <si>
    <t>Korlátozottan forgalomképes immateriális javak, szellemi termékek</t>
  </si>
  <si>
    <t>3.2. Telek</t>
  </si>
  <si>
    <t>3.3. Erdő</t>
  </si>
  <si>
    <t>3.4. Épület</t>
  </si>
  <si>
    <t>Mérleg 8. sor összesen</t>
  </si>
  <si>
    <t>131., 132. főkönyvi számlák</t>
  </si>
  <si>
    <t>1. Forgalomképtelen képzőművészeti alkotás</t>
  </si>
  <si>
    <t>2. Korlátozottan forgalomképes ügyv.-i szám.tech. eszközök</t>
  </si>
  <si>
    <t>5.Telj. (0-ra) leírt egyéb gép</t>
  </si>
  <si>
    <t>6. Korlátozottan forgalomképes hangszer</t>
  </si>
  <si>
    <t>Mérleg 9. sor összesen</t>
  </si>
  <si>
    <t>1. Korlátozottan forgalomképes jármű aktivált értéke</t>
  </si>
  <si>
    <t>1.Forgalomképtelen ingatlanok állományi értéke</t>
  </si>
  <si>
    <t>1.1. Épületek aktivált állományi értéke</t>
  </si>
  <si>
    <t>1.2. Egyéb építmények aktivált álományi értéke</t>
  </si>
  <si>
    <t>2. Korlátozottan forgalomképes ingatlanok állományi értéke</t>
  </si>
  <si>
    <t>3.1. Földterület aktivált értéke</t>
  </si>
  <si>
    <t>2.1. Földterületek aktivált értéke</t>
  </si>
  <si>
    <t>2.2. Telek aktivált értéke</t>
  </si>
  <si>
    <t>2.3. Egyéb építmény aktivált értéke</t>
  </si>
  <si>
    <t>3. Forgalomképes ingatlanok értéke</t>
  </si>
  <si>
    <t>2. Telj. (-ra) leírt jármű értéke</t>
  </si>
  <si>
    <t>Mérleg 10. sor összesen</t>
  </si>
  <si>
    <t>Újhartyán Község Önkormányzatának 2010. évi kiadási teljesítése kiadási jogcímek szerint</t>
  </si>
  <si>
    <t>Sorszám</t>
  </si>
  <si>
    <t>Kiadási előirányzat megnevezése</t>
  </si>
  <si>
    <t>Előirányzatok és teljesítés</t>
  </si>
  <si>
    <t>Összesen</t>
  </si>
  <si>
    <t>Működési</t>
  </si>
  <si>
    <t>Felhalmozási</t>
  </si>
  <si>
    <t>Módosított</t>
  </si>
  <si>
    <t>Teljesítés</t>
  </si>
  <si>
    <t>Eredeti</t>
  </si>
  <si>
    <t xml:space="preserve">Eredeti </t>
  </si>
  <si>
    <t>Teljesítés %-a</t>
  </si>
  <si>
    <t>Rendszeres személyi juttatások</t>
  </si>
  <si>
    <t>Nem rendszeres szem. juttatások</t>
  </si>
  <si>
    <t>Külső személyi juttatások</t>
  </si>
  <si>
    <t>Személyi juttatások összesen</t>
  </si>
  <si>
    <t>I.</t>
  </si>
  <si>
    <t>Eü. Hozzájárulás</t>
  </si>
  <si>
    <t>II.</t>
  </si>
  <si>
    <t>Munkaadókat terhelő járulékok</t>
  </si>
  <si>
    <t>Készletbeszerzések</t>
  </si>
  <si>
    <t>Szolgáltatási kiadások</t>
  </si>
  <si>
    <t>Általános forgalmi adó</t>
  </si>
  <si>
    <t>Kiküldetés, reprezentáció, reklám</t>
  </si>
  <si>
    <t>Egyéb dologi kiadások</t>
  </si>
  <si>
    <t>III.</t>
  </si>
  <si>
    <t>Dologi kiadások</t>
  </si>
  <si>
    <t>Különféle ktgvetési befizetések</t>
  </si>
  <si>
    <t>Adók, díjak</t>
  </si>
  <si>
    <t>Kamatkiadások</t>
  </si>
  <si>
    <t>IV.</t>
  </si>
  <si>
    <t>Egyéb folyó kiadások</t>
  </si>
  <si>
    <t>Támogatás értékú működési kiadás</t>
  </si>
  <si>
    <t>Működési célú pénzeszközátadás áh. kívülre</t>
  </si>
  <si>
    <t>Felhalmozási célú pénzeszközátadás áh. kívülre</t>
  </si>
  <si>
    <t>Támogatásértékű felhalmozási kiadás</t>
  </si>
  <si>
    <t>Társ. és szociálpolitikai juttatások</t>
  </si>
  <si>
    <t>V.</t>
  </si>
  <si>
    <t>Pénzeszközátadás, egyéb támogatás</t>
  </si>
  <si>
    <t>Ingatlanok felújítása</t>
  </si>
  <si>
    <t>Gépek, berendezések felújítása</t>
  </si>
  <si>
    <t>Felújítás általános forgalmi adója</t>
  </si>
  <si>
    <t>VI.</t>
  </si>
  <si>
    <t>Felújítás összesen</t>
  </si>
  <si>
    <t>Intézményi beruházási kiadások</t>
  </si>
  <si>
    <t>Beruházások általános forgalmi adója</t>
  </si>
  <si>
    <t>VII.</t>
  </si>
  <si>
    <t>Felhalmozási kiadások</t>
  </si>
  <si>
    <t>Kölcsönök nyújtása és törlesztése</t>
  </si>
  <si>
    <t>Finanszírozás kiadásai</t>
  </si>
  <si>
    <t>Pénzforgalom nélküli kiadások</t>
  </si>
  <si>
    <t>VIII.</t>
  </si>
  <si>
    <t>TB járulék, munkaadói járulék, táppénz hj.</t>
  </si>
  <si>
    <t>Folyamatban lévő beruházások állománya</t>
  </si>
  <si>
    <t>Mérleg 12. sor összesen</t>
  </si>
  <si>
    <t>Belföldi részesedés nem pü-i vállalkozásban</t>
  </si>
  <si>
    <t>Mérleg 23. sor összesen</t>
  </si>
  <si>
    <t>211., 231. főkönyvi számla</t>
  </si>
  <si>
    <t>Anyagok- élelmiszer raktárkészlet</t>
  </si>
  <si>
    <t>2821. Főkönyvi számla követelés étkezési díjakból</t>
  </si>
  <si>
    <t>Önkormányzat</t>
  </si>
  <si>
    <t>Kisebbségi Önkormányzat</t>
  </si>
  <si>
    <t>311. főkönyvi számla Pénztár záróegyenleg</t>
  </si>
  <si>
    <t>32 főkönyvi számlák költségvetési bankszámlák</t>
  </si>
  <si>
    <t>321 Költségvetési számla</t>
  </si>
  <si>
    <t>32 Kisebbségi Önkormányzat</t>
  </si>
  <si>
    <t>32299 Elkülönített számla vízminőség javítás</t>
  </si>
  <si>
    <t>32  Óvodaépítés</t>
  </si>
  <si>
    <t>Unicredit forint elsz.szla</t>
  </si>
  <si>
    <t>3921-3926 főkönyvi számlák</t>
  </si>
  <si>
    <t>Átfutó kiadások</t>
  </si>
  <si>
    <t>Munkavállalókkal kapcsolatos átfutó elszámolások</t>
  </si>
  <si>
    <t>Újhartyán Község Önkormányzatának 2010.évi költségvetésének teljesítése bevételi forrásonként</t>
  </si>
  <si>
    <t>Bevételi forrás megnevezése</t>
  </si>
  <si>
    <t>Összesenből</t>
  </si>
  <si>
    <t>Teljesítés%</t>
  </si>
  <si>
    <t>Hatósági jogkörhöz köthető működési bevétel</t>
  </si>
  <si>
    <t>Áru és készletértékesítés bevétele</t>
  </si>
  <si>
    <t>Szolgáltatások ellenértéke</t>
  </si>
  <si>
    <t>Egyéb sajátos bevétel</t>
  </si>
  <si>
    <t>Bérleti és lízingdíj bevételek</t>
  </si>
  <si>
    <t>Intézményi ellátási díjak</t>
  </si>
  <si>
    <t>Alkalmazottak térítése</t>
  </si>
  <si>
    <t>Kötbér, egyéb kártérítés</t>
  </si>
  <si>
    <t>Egyéb saját bevétel</t>
  </si>
  <si>
    <t>Beruházási kiadásokhoz kapcsolódó áfa vissza</t>
  </si>
  <si>
    <t>Működési kiadásokhoz kapcsolódó áfa vissza</t>
  </si>
  <si>
    <t>Fordított áfa miatti bevétel</t>
  </si>
  <si>
    <t>Értékesített tárgyi eszközök áfa-ja</t>
  </si>
  <si>
    <t>Kiszámlázott értékesítés áfa-ja</t>
  </si>
  <si>
    <t>ÁFA bevételek, visszatérülések</t>
  </si>
  <si>
    <t>Intézményi működési bevételek összesen</t>
  </si>
  <si>
    <t>Gépjárműadó</t>
  </si>
  <si>
    <t>Helyi adók</t>
  </si>
  <si>
    <t xml:space="preserve">       -ebből építményadó</t>
  </si>
  <si>
    <t xml:space="preserve">       - telekadó</t>
  </si>
  <si>
    <t xml:space="preserve">       - vállalkozók kommunális adója</t>
  </si>
  <si>
    <t xml:space="preserve">       -iparűzési adó</t>
  </si>
  <si>
    <t xml:space="preserve">       - magánszemélyek kommunális adója</t>
  </si>
  <si>
    <t>Átengedett központi adók</t>
  </si>
  <si>
    <t>Talajterhelési díj</t>
  </si>
  <si>
    <t>Pótlék, bírság, egyéb sajátos bevétel</t>
  </si>
  <si>
    <t>Önkormányzat sajátos működési bevételei összesen</t>
  </si>
  <si>
    <t>Támogatásértékű működési bevétel központi ktgvetés</t>
  </si>
  <si>
    <t>TB-től kapott támogatás</t>
  </si>
  <si>
    <t>Önkormányzattól kapott működési bev.</t>
  </si>
  <si>
    <t>Tárgyi eszközök értékesítése</t>
  </si>
  <si>
    <t>Támogatásértékű felhalmozási bevétel</t>
  </si>
  <si>
    <t>Saját bevételek és átengedett pénzeszközök</t>
  </si>
  <si>
    <t>Önkormányzat költségvetési támogatása</t>
  </si>
  <si>
    <t>Hitelfelvétel belföldi forrásból</t>
  </si>
  <si>
    <t>Átfutó bevételek</t>
  </si>
  <si>
    <t>Pénzforgalom nélküli bevételek</t>
  </si>
  <si>
    <t>Bevételek mindösszesen</t>
  </si>
  <si>
    <t>Teljesítés %</t>
  </si>
  <si>
    <t>Teljesítés             %</t>
  </si>
  <si>
    <t>Teljesítés           %</t>
  </si>
  <si>
    <t>Újhartyán Község Önkormányzatának 2010. évi költségvetésének teljesítése címenként, feladatonként</t>
  </si>
  <si>
    <t>Szakfeladat</t>
  </si>
  <si>
    <t>Bevételek</t>
  </si>
  <si>
    <t>Kiadások</t>
  </si>
  <si>
    <t>Létszám       fő</t>
  </si>
  <si>
    <t>Munkahelyi vendéglátás</t>
  </si>
  <si>
    <t>Közvilágítás</t>
  </si>
  <si>
    <t>Helyi utak</t>
  </si>
  <si>
    <t>Települési hulladékgyűjtés</t>
  </si>
  <si>
    <t>Óvodai étkeztetés</t>
  </si>
  <si>
    <t>Iskolai étkeztetés</t>
  </si>
  <si>
    <t>Óvodai nevelés</t>
  </si>
  <si>
    <t>SNI óvodai nev.</t>
  </si>
  <si>
    <t>Nemzetiségi óvodai nevelés</t>
  </si>
  <si>
    <t>Ált.iskola 1-4.</t>
  </si>
  <si>
    <t>Ált.iskola 5-8.</t>
  </si>
  <si>
    <t>Ált.iskola 5-8. nemzetiségi</t>
  </si>
  <si>
    <t>Ált.iskola 1-4. nemzetiségi</t>
  </si>
  <si>
    <t>Vízminőség védelem</t>
  </si>
  <si>
    <t>Háziorvosi szolgálat</t>
  </si>
  <si>
    <t>Ügyeleti ellátás</t>
  </si>
  <si>
    <t>Védőnői szolgálat</t>
  </si>
  <si>
    <t>Rendszeres szociális segély</t>
  </si>
  <si>
    <t>Időskorúak járadéka</t>
  </si>
  <si>
    <t>Ápolási díj</t>
  </si>
  <si>
    <t>Átmeneti segély</t>
  </si>
  <si>
    <t>Közgyógyellátás</t>
  </si>
  <si>
    <t>Közlekedési támogatás</t>
  </si>
  <si>
    <t>Lakásfenntartási támogatás</t>
  </si>
  <si>
    <t>Óvodáztatási támogatás</t>
  </si>
  <si>
    <t>Civil szervezetek támogatása</t>
  </si>
  <si>
    <t>Újhartyán Község Önkormányzat 2010. évi Költségvetésének működési kiadásainak teljesítése címrend szerint kiemelt előirányzatonként</t>
  </si>
  <si>
    <t>Gazdálkodó</t>
  </si>
  <si>
    <t>Személyi juttatás</t>
  </si>
  <si>
    <t>Munkaadót terhelő járulékok</t>
  </si>
  <si>
    <t>Dologi és egyéb kiadások</t>
  </si>
  <si>
    <t>Pénzeszközátadás,egyéb támogatás</t>
  </si>
  <si>
    <t>Kölcsön, pénzforg.nélküli kiadás</t>
  </si>
  <si>
    <t>Hivatal tevékenysége</t>
  </si>
  <si>
    <t>Települési hulladék</t>
  </si>
  <si>
    <t>Munkahelyi étkeztetés</t>
  </si>
  <si>
    <t>SNI gy. Óvodai nevelése</t>
  </si>
  <si>
    <t>Nemzetiségi Óvoda</t>
  </si>
  <si>
    <t>1-4. évfolyam</t>
  </si>
  <si>
    <t>1-4. Nemzetiségi</t>
  </si>
  <si>
    <t>5-8. évfolyam</t>
  </si>
  <si>
    <t>5-8. évf. Nemzetiségi</t>
  </si>
  <si>
    <t>Önkormányzat összesen</t>
  </si>
  <si>
    <t xml:space="preserve">Sport </t>
  </si>
  <si>
    <t>Önkorm.választáshoz kapcs.</t>
  </si>
  <si>
    <t>Adók, illetékek kiszabása</t>
  </si>
  <si>
    <t>3.Telj. (0-ra) leírt szám.tech. eszköz</t>
  </si>
  <si>
    <t>4. Korlátozottan forgaloképes egyéb gép, berendezés</t>
  </si>
  <si>
    <t>Önl-i.képviselőválasztás</t>
  </si>
  <si>
    <t>Adó, illeték kiszabása</t>
  </si>
  <si>
    <t>Önkormányzat elszámolásai</t>
  </si>
  <si>
    <t>Rendszeres gyermekvédelmi</t>
  </si>
  <si>
    <t>Kiegészítő gyermekvédelmi támogatás</t>
  </si>
  <si>
    <t>Rendkívüli gyermekvédelmi támogatás</t>
  </si>
  <si>
    <t>Egyéb önkormányzati eseti ellátás</t>
  </si>
  <si>
    <t>Köztemetés</t>
  </si>
  <si>
    <t>Civil szervezetek működési támogatása</t>
  </si>
  <si>
    <t>Közcélú foglalkoztatás</t>
  </si>
  <si>
    <t xml:space="preserve">38. </t>
  </si>
  <si>
    <t>Sporttevékenység</t>
  </si>
  <si>
    <t>ÖSSZESEN</t>
  </si>
  <si>
    <t>Kiegyenlítő, függő, átfutó kiadások*</t>
  </si>
  <si>
    <t>*Tájékoztató adat összesenben nem szerepel</t>
  </si>
  <si>
    <t>Újhartyán Község Önkormányzat 2010. évi felhalmozási kiadásai</t>
  </si>
  <si>
    <t>Felújítás áfa</t>
  </si>
  <si>
    <t xml:space="preserve">3. </t>
  </si>
  <si>
    <t>Immateriális javak vásárlása</t>
  </si>
  <si>
    <t>Ingatlan vásárlása, létesítése</t>
  </si>
  <si>
    <t>Telek vásárlása</t>
  </si>
  <si>
    <t>Gép, berendezés</t>
  </si>
  <si>
    <t>Beruházási kiadások összesen</t>
  </si>
  <si>
    <t>Beruházások áfa</t>
  </si>
  <si>
    <t>Felhalmozási kiadások összesen</t>
  </si>
  <si>
    <t>Tárgyi eszközök összesen</t>
  </si>
  <si>
    <t>Üzemeltetésre, kezelésre átadott eszközök</t>
  </si>
  <si>
    <t>BEFEKTETETT ESZKÖZÖK ÖSSZESEN</t>
  </si>
  <si>
    <t>2814., 2881 Adóhátralék Önkadó szerint</t>
  </si>
  <si>
    <t>Mérleg 40. sor Rövid lejáratú kölcsöok</t>
  </si>
  <si>
    <t>Munkavállalókkal szembeni követelések</t>
  </si>
  <si>
    <t>Mérleg 49. sor Követelések összesen</t>
  </si>
  <si>
    <t>Mérleg 61.sor  Pénzeszközök összesen</t>
  </si>
  <si>
    <t>FORGÓESZKÖZÖK ÖSSZESEN</t>
  </si>
  <si>
    <t xml:space="preserve"> Ft</t>
  </si>
  <si>
    <t>Összeg Ft-ban</t>
  </si>
  <si>
    <t>Elszámolt értékvesztés, részesedés csökkenés</t>
  </si>
  <si>
    <t>Szállítók állománya</t>
  </si>
  <si>
    <t>Illeték befizetési kötelezettség</t>
  </si>
  <si>
    <t>Adó túlfizetés állománya</t>
  </si>
  <si>
    <t>Rövid lejáratú hitelek állománya</t>
  </si>
  <si>
    <t>Munkabérhitel</t>
  </si>
  <si>
    <t>Folyószámlahitel</t>
  </si>
  <si>
    <t>Hosszú lejáratú hitelek következő évi törlesztőrészletei</t>
  </si>
  <si>
    <t>Passzív átfutó elszámolások</t>
  </si>
  <si>
    <t>Passzív függő elszámolások adószámlák dec.31-i záróállományai</t>
  </si>
  <si>
    <t>Elszámolásra kiadott előlegek</t>
  </si>
  <si>
    <t xml:space="preserve"> Aktív pénzügyi elszámolások összesen</t>
  </si>
  <si>
    <t>Passzív pénzügyi elszámolások összesen</t>
  </si>
  <si>
    <t>Hosszú lejáratú kötelezettségek összesen</t>
  </si>
  <si>
    <t>Rövid lejáratú kötelezettségek összesen</t>
  </si>
  <si>
    <t>Adószámlák egyenlegei</t>
  </si>
  <si>
    <t>Mérleg 99. sor Hosszú lejáratú hitelek</t>
  </si>
  <si>
    <t>Mérleg 100. sor Egyéb hosszú lejáratú kötelezettség</t>
  </si>
  <si>
    <t>Elkülönített számla</t>
  </si>
  <si>
    <t>Működési célú támogatásértékű bevételek</t>
  </si>
  <si>
    <t>Pénzeszközátvétel áht. Kívülről</t>
  </si>
  <si>
    <t>Költségvetési bevételek összesen</t>
  </si>
  <si>
    <t>Hosszú lejáratú hitelek felvétele</t>
  </si>
  <si>
    <t>Rövid lejáratú hitelek felvétele</t>
  </si>
  <si>
    <t>Finanszírozási bevételek összesen</t>
  </si>
  <si>
    <t>Pénzforgalmi bevételek összesen</t>
  </si>
  <si>
    <t>Átfutó, függő bevételek</t>
  </si>
  <si>
    <t>Újhartyán Község Önkormányzatának 2010. december 31-én fennálló hitelállománya, valamint az adósságszolgálat alakulása</t>
  </si>
  <si>
    <t>Hitel megnevezése</t>
  </si>
  <si>
    <t>Hitel összege</t>
  </si>
  <si>
    <t>Fennálló tartozás</t>
  </si>
  <si>
    <t>2011. évi törlesztés</t>
  </si>
  <si>
    <t>Adósságszolgálat a következő 5 évben</t>
  </si>
  <si>
    <t>Ipari Park</t>
  </si>
  <si>
    <t>Faluközpont</t>
  </si>
  <si>
    <t>Szennyvíztisztító</t>
  </si>
  <si>
    <t>Útépítés</t>
  </si>
  <si>
    <t>Közoktatás korszerűsítés</t>
  </si>
  <si>
    <t>Óvodaépítés</t>
  </si>
  <si>
    <t>Sportöltöző felújítás</t>
  </si>
  <si>
    <t>Vízberuházás célhitel</t>
  </si>
  <si>
    <t>Működési célú</t>
  </si>
  <si>
    <t>Unicredit</t>
  </si>
  <si>
    <t>Hosszú lejáratú kötelezettség</t>
  </si>
  <si>
    <t>2016 és utána következő évek</t>
  </si>
  <si>
    <t>Újhartyán Község Önkormányzat 2010. évi Költségvetésének teljesítése címrend szerint kiemelt bevételi forrásonként</t>
  </si>
  <si>
    <t>%</t>
  </si>
  <si>
    <t>Intézményi működési bevételek</t>
  </si>
  <si>
    <t>Sajátos működési bevételek</t>
  </si>
  <si>
    <t>Támogatás, támogatásértékű bevétel</t>
  </si>
  <si>
    <t>Felhalmozási bevétel</t>
  </si>
  <si>
    <t>Önkormányzatok elszámolásai</t>
  </si>
  <si>
    <t>Rendkívüli gyermekvédelmi</t>
  </si>
  <si>
    <t>Eseti segély</t>
  </si>
  <si>
    <t>Pénzforgalom nélküli bevétel</t>
  </si>
  <si>
    <t>Pénzforgalom nélküli</t>
  </si>
  <si>
    <t>Átfutó, fügő*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</si>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</sst>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3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3" fontId="3" fillId="0" borderId="0" xfId="15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5" fontId="0" fillId="0" borderId="1" xfId="15" applyNumberFormat="1" applyBorder="1" applyAlignment="1">
      <alignment horizontal="center"/>
    </xf>
    <xf numFmtId="0" fontId="3" fillId="0" borderId="1" xfId="0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43" fontId="3" fillId="0" borderId="1" xfId="15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165" fontId="3" fillId="0" borderId="0" xfId="15" applyNumberFormat="1" applyFont="1" applyAlignment="1">
      <alignment horizontal="right"/>
    </xf>
    <xf numFmtId="165" fontId="0" fillId="0" borderId="1" xfId="15" applyNumberFormat="1" applyBorder="1" applyAlignment="1">
      <alignment horizontal="right"/>
    </xf>
    <xf numFmtId="0" fontId="0" fillId="0" borderId="1" xfId="0" applyFont="1" applyBorder="1" applyAlignment="1">
      <alignment/>
    </xf>
    <xf numFmtId="165" fontId="3" fillId="0" borderId="1" xfId="15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3" fontId="0" fillId="0" borderId="1" xfId="15" applyNumberFormat="1" applyBorder="1" applyAlignment="1">
      <alignment/>
    </xf>
    <xf numFmtId="3" fontId="0" fillId="0" borderId="1" xfId="15" applyNumberFormat="1" applyBorder="1" applyAlignment="1">
      <alignment horizontal="center"/>
    </xf>
    <xf numFmtId="3" fontId="3" fillId="0" borderId="1" xfId="15" applyNumberFormat="1" applyFont="1" applyBorder="1" applyAlignment="1">
      <alignment/>
    </xf>
    <xf numFmtId="3" fontId="3" fillId="0" borderId="1" xfId="15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15" applyNumberFormat="1" applyFont="1" applyBorder="1" applyAlignment="1">
      <alignment/>
    </xf>
    <xf numFmtId="3" fontId="0" fillId="0" borderId="1" xfId="15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15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3" fillId="0" borderId="1" xfId="15" applyNumberFormat="1" applyFont="1" applyBorder="1" applyAlignment="1">
      <alignment horizontal="right"/>
    </xf>
    <xf numFmtId="165" fontId="0" fillId="0" borderId="1" xfId="15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3" fontId="0" fillId="0" borderId="1" xfId="15" applyNumberForma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15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3" fontId="2" fillId="0" borderId="1" xfId="15" applyNumberFormat="1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65" fontId="0" fillId="0" borderId="1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0" xfId="15" applyNumberFormat="1" applyFont="1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165" fontId="0" fillId="0" borderId="1" xfId="15" applyNumberForma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43" fontId="3" fillId="0" borderId="1" xfId="15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165" fontId="3" fillId="0" borderId="1" xfId="15" applyNumberFormat="1" applyFont="1" applyBorder="1" applyAlignment="1">
      <alignment horizontal="center"/>
    </xf>
    <xf numFmtId="43" fontId="3" fillId="0" borderId="1" xfId="15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15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5" applyBorder="1" applyAlignment="1">
      <alignment horizontal="center"/>
    </xf>
    <xf numFmtId="165" fontId="0" fillId="0" borderId="6" xfId="15" applyNumberFormat="1" applyBorder="1" applyAlignment="1">
      <alignment horizontal="center"/>
    </xf>
    <xf numFmtId="165" fontId="0" fillId="0" borderId="7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43" fontId="0" fillId="0" borderId="1" xfId="15" applyNumberForma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28">
      <selection activeCell="B42" sqref="B42"/>
    </sheetView>
  </sheetViews>
  <sheetFormatPr defaultColWidth="9.140625" defaultRowHeight="12.75"/>
  <cols>
    <col min="1" max="1" width="47.57421875" style="0" customWidth="1"/>
    <col min="2" max="2" width="12.140625" style="0" customWidth="1"/>
    <col min="3" max="3" width="13.00390625" style="0" customWidth="1"/>
    <col min="4" max="4" width="13.7109375" style="0" bestFit="1" customWidth="1"/>
    <col min="5" max="5" width="13.7109375" style="0" customWidth="1"/>
    <col min="6" max="6" width="13.7109375" style="0" bestFit="1" customWidth="1"/>
    <col min="7" max="7" width="11.28125" style="0" customWidth="1"/>
    <col min="8" max="8" width="13.7109375" style="0" bestFit="1" customWidth="1"/>
    <col min="9" max="9" width="13.7109375" style="0" customWidth="1"/>
    <col min="10" max="10" width="13.7109375" style="0" bestFit="1" customWidth="1"/>
    <col min="11" max="11" width="10.7109375" style="0" customWidth="1"/>
    <col min="12" max="12" width="13.7109375" style="0" bestFit="1" customWidth="1"/>
    <col min="13" max="13" width="13.7109375" style="0" hidden="1" customWidth="1"/>
    <col min="14" max="14" width="10.421875" style="0" customWidth="1"/>
  </cols>
  <sheetData>
    <row r="1" spans="1:14" ht="12.75">
      <c r="A1" s="1" t="s">
        <v>0</v>
      </c>
      <c r="N1" t="s">
        <v>616</v>
      </c>
    </row>
    <row r="2" ht="12.75">
      <c r="A2" s="1" t="s">
        <v>1</v>
      </c>
    </row>
    <row r="3" ht="12.75">
      <c r="A3" s="1" t="s">
        <v>2</v>
      </c>
    </row>
    <row r="6" spans="1:14" ht="12.75">
      <c r="A6" s="67" t="s">
        <v>425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8" ht="12.75">
      <c r="N8" s="5" t="s">
        <v>4</v>
      </c>
    </row>
    <row r="9" spans="1:14" ht="12.75">
      <c r="A9" s="65" t="s">
        <v>426</v>
      </c>
      <c r="B9" s="60" t="s">
        <v>356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ht="12.75">
      <c r="A10" s="65"/>
      <c r="B10" s="70" t="s">
        <v>357</v>
      </c>
      <c r="C10" s="70"/>
      <c r="D10" s="70"/>
      <c r="E10" s="62" t="s">
        <v>468</v>
      </c>
      <c r="F10" s="60" t="s">
        <v>427</v>
      </c>
      <c r="G10" s="60"/>
      <c r="H10" s="60"/>
      <c r="I10" s="60"/>
      <c r="J10" s="60"/>
      <c r="K10" s="60"/>
      <c r="L10" s="60"/>
      <c r="M10" s="60"/>
      <c r="N10" s="60"/>
    </row>
    <row r="11" spans="1:14" ht="12.75" customHeight="1">
      <c r="A11" s="65"/>
      <c r="B11" s="71"/>
      <c r="C11" s="71"/>
      <c r="D11" s="71"/>
      <c r="E11" s="63"/>
      <c r="F11" s="68" t="s">
        <v>358</v>
      </c>
      <c r="G11" s="69"/>
      <c r="H11" s="59"/>
      <c r="I11" s="72" t="s">
        <v>469</v>
      </c>
      <c r="J11" s="68" t="s">
        <v>359</v>
      </c>
      <c r="K11" s="69"/>
      <c r="L11" s="59"/>
      <c r="M11" s="9"/>
      <c r="N11" s="65" t="s">
        <v>428</v>
      </c>
    </row>
    <row r="12" spans="1:14" ht="12.75">
      <c r="A12" s="65"/>
      <c r="B12" s="7" t="s">
        <v>362</v>
      </c>
      <c r="C12" s="7" t="s">
        <v>360</v>
      </c>
      <c r="D12" s="7" t="s">
        <v>361</v>
      </c>
      <c r="E12" s="64"/>
      <c r="F12" s="7" t="s">
        <v>362</v>
      </c>
      <c r="G12" s="7" t="s">
        <v>360</v>
      </c>
      <c r="H12" s="7" t="s">
        <v>361</v>
      </c>
      <c r="I12" s="73"/>
      <c r="J12" s="7" t="s">
        <v>362</v>
      </c>
      <c r="K12" s="7" t="s">
        <v>360</v>
      </c>
      <c r="L12" s="7" t="s">
        <v>361</v>
      </c>
      <c r="M12" s="7"/>
      <c r="N12" s="66"/>
    </row>
    <row r="13" spans="1:14" ht="12.75">
      <c r="A13" s="22" t="s">
        <v>429</v>
      </c>
      <c r="B13" s="35">
        <v>0</v>
      </c>
      <c r="C13" s="35">
        <v>0</v>
      </c>
      <c r="D13" s="35">
        <v>22</v>
      </c>
      <c r="E13" s="35"/>
      <c r="F13" s="35">
        <v>0</v>
      </c>
      <c r="G13" s="35">
        <v>0</v>
      </c>
      <c r="H13" s="35">
        <v>22</v>
      </c>
      <c r="I13" s="35"/>
      <c r="J13" s="35">
        <v>0</v>
      </c>
      <c r="K13" s="35">
        <v>0</v>
      </c>
      <c r="L13" s="35">
        <v>0</v>
      </c>
      <c r="M13" s="35"/>
      <c r="N13" s="35"/>
    </row>
    <row r="14" spans="1:14" ht="12.75">
      <c r="A14" s="22" t="s">
        <v>430</v>
      </c>
      <c r="B14" s="35">
        <v>0</v>
      </c>
      <c r="C14" s="35">
        <v>0</v>
      </c>
      <c r="D14" s="35">
        <v>97</v>
      </c>
      <c r="E14" s="35"/>
      <c r="F14" s="35">
        <v>0</v>
      </c>
      <c r="G14" s="35">
        <v>0</v>
      </c>
      <c r="H14" s="35">
        <v>97</v>
      </c>
      <c r="I14" s="35"/>
      <c r="J14" s="35">
        <v>0</v>
      </c>
      <c r="K14" s="35">
        <v>0</v>
      </c>
      <c r="L14" s="35">
        <v>0</v>
      </c>
      <c r="M14" s="35"/>
      <c r="N14" s="35"/>
    </row>
    <row r="15" spans="1:14" ht="12.75">
      <c r="A15" s="22" t="s">
        <v>431</v>
      </c>
      <c r="B15" s="35">
        <v>0</v>
      </c>
      <c r="C15" s="35">
        <v>0</v>
      </c>
      <c r="D15" s="35">
        <v>984</v>
      </c>
      <c r="E15" s="35"/>
      <c r="F15" s="35">
        <v>0</v>
      </c>
      <c r="G15" s="35">
        <v>0</v>
      </c>
      <c r="H15" s="35">
        <v>984</v>
      </c>
      <c r="I15" s="35"/>
      <c r="J15" s="35">
        <v>0</v>
      </c>
      <c r="K15" s="35">
        <v>0</v>
      </c>
      <c r="L15" s="35">
        <v>0</v>
      </c>
      <c r="M15" s="35"/>
      <c r="N15" s="35"/>
    </row>
    <row r="16" spans="1:14" ht="12.75">
      <c r="A16" s="22" t="s">
        <v>432</v>
      </c>
      <c r="B16" s="35">
        <v>0</v>
      </c>
      <c r="C16" s="35">
        <v>0</v>
      </c>
      <c r="D16" s="35">
        <v>31</v>
      </c>
      <c r="E16" s="35"/>
      <c r="F16" s="35">
        <v>0</v>
      </c>
      <c r="G16" s="35">
        <v>0</v>
      </c>
      <c r="H16" s="35">
        <v>31</v>
      </c>
      <c r="I16" s="35"/>
      <c r="J16" s="35">
        <v>0</v>
      </c>
      <c r="K16" s="35">
        <v>0</v>
      </c>
      <c r="L16" s="35">
        <v>0</v>
      </c>
      <c r="M16" s="35"/>
      <c r="N16" s="35"/>
    </row>
    <row r="17" spans="1:14" ht="12.75">
      <c r="A17" s="22" t="s">
        <v>433</v>
      </c>
      <c r="B17" s="35">
        <v>2250</v>
      </c>
      <c r="C17" s="35">
        <v>2250</v>
      </c>
      <c r="D17" s="35">
        <v>2211</v>
      </c>
      <c r="E17" s="35"/>
      <c r="F17" s="35">
        <v>2250</v>
      </c>
      <c r="G17" s="35">
        <v>2250</v>
      </c>
      <c r="H17" s="35">
        <v>2211</v>
      </c>
      <c r="I17" s="35">
        <f>(H17/G17)*100</f>
        <v>98.26666666666667</v>
      </c>
      <c r="J17" s="35">
        <v>0</v>
      </c>
      <c r="K17" s="35">
        <v>0</v>
      </c>
      <c r="L17" s="35">
        <v>0</v>
      </c>
      <c r="M17" s="35"/>
      <c r="N17" s="36"/>
    </row>
    <row r="18" spans="1:14" ht="12.75">
      <c r="A18" s="22" t="s">
        <v>434</v>
      </c>
      <c r="B18" s="35">
        <v>15397</v>
      </c>
      <c r="C18" s="35">
        <v>15397</v>
      </c>
      <c r="D18" s="35">
        <v>13225</v>
      </c>
      <c r="E18" s="35">
        <f>(D17/C17)*100</f>
        <v>98.26666666666667</v>
      </c>
      <c r="F18" s="35">
        <v>15397</v>
      </c>
      <c r="G18" s="35">
        <v>15397</v>
      </c>
      <c r="H18" s="35">
        <v>13225</v>
      </c>
      <c r="I18" s="35">
        <f aca="true" t="shared" si="0" ref="I18:I27">(H18/G18)*100</f>
        <v>85.89335584854192</v>
      </c>
      <c r="J18" s="35">
        <v>0</v>
      </c>
      <c r="K18" s="35">
        <v>0</v>
      </c>
      <c r="L18" s="35">
        <v>0</v>
      </c>
      <c r="M18" s="35"/>
      <c r="N18" s="36"/>
    </row>
    <row r="19" spans="1:14" ht="12.75">
      <c r="A19" s="22" t="s">
        <v>435</v>
      </c>
      <c r="B19" s="35">
        <v>7939</v>
      </c>
      <c r="C19" s="35">
        <v>7939</v>
      </c>
      <c r="D19" s="35">
        <v>5733</v>
      </c>
      <c r="E19" s="35">
        <f>(D18/C18)*100</f>
        <v>85.89335584854192</v>
      </c>
      <c r="F19" s="35">
        <v>7939</v>
      </c>
      <c r="G19" s="35">
        <v>7939</v>
      </c>
      <c r="H19" s="35">
        <v>5733</v>
      </c>
      <c r="I19" s="35">
        <f t="shared" si="0"/>
        <v>72.21312507872528</v>
      </c>
      <c r="J19" s="35">
        <v>0</v>
      </c>
      <c r="K19" s="35">
        <v>0</v>
      </c>
      <c r="L19" s="35">
        <v>0</v>
      </c>
      <c r="M19" s="35"/>
      <c r="N19" s="36"/>
    </row>
    <row r="20" spans="1:14" ht="12.75">
      <c r="A20" s="22" t="s">
        <v>436</v>
      </c>
      <c r="B20" s="35">
        <v>0</v>
      </c>
      <c r="C20" s="35">
        <v>0</v>
      </c>
      <c r="D20" s="35">
        <v>14</v>
      </c>
      <c r="E20" s="35">
        <f>(D19/C19)*100</f>
        <v>72.21312507872528</v>
      </c>
      <c r="F20" s="35">
        <v>0</v>
      </c>
      <c r="G20" s="35">
        <v>0</v>
      </c>
      <c r="H20" s="35">
        <v>14</v>
      </c>
      <c r="I20" s="35"/>
      <c r="J20" s="35">
        <v>0</v>
      </c>
      <c r="K20" s="35">
        <v>0</v>
      </c>
      <c r="L20" s="35">
        <v>0</v>
      </c>
      <c r="M20" s="35"/>
      <c r="N20" s="36"/>
    </row>
    <row r="21" spans="1:14" ht="12.75">
      <c r="A21" s="11" t="s">
        <v>437</v>
      </c>
      <c r="B21" s="37">
        <f aca="true" t="shared" si="1" ref="B21:L21">SUM(B17:B20)</f>
        <v>25586</v>
      </c>
      <c r="C21" s="37">
        <f t="shared" si="1"/>
        <v>25586</v>
      </c>
      <c r="D21" s="37">
        <v>22317</v>
      </c>
      <c r="E21" s="37">
        <f>(D21/C21)*100</f>
        <v>87.22348159149534</v>
      </c>
      <c r="F21" s="37">
        <f t="shared" si="1"/>
        <v>25586</v>
      </c>
      <c r="G21" s="37">
        <f t="shared" si="1"/>
        <v>25586</v>
      </c>
      <c r="H21" s="37">
        <v>22317</v>
      </c>
      <c r="I21" s="37">
        <f t="shared" si="0"/>
        <v>87.22348159149534</v>
      </c>
      <c r="J21" s="37">
        <f t="shared" si="1"/>
        <v>0</v>
      </c>
      <c r="K21" s="37">
        <f t="shared" si="1"/>
        <v>0</v>
      </c>
      <c r="L21" s="37">
        <f t="shared" si="1"/>
        <v>0</v>
      </c>
      <c r="M21" s="37"/>
      <c r="N21" s="38"/>
    </row>
    <row r="22" spans="1:14" ht="12.75">
      <c r="A22" s="22" t="s">
        <v>439</v>
      </c>
      <c r="B22" s="35">
        <v>0</v>
      </c>
      <c r="C22" s="35">
        <v>0</v>
      </c>
      <c r="D22" s="35">
        <v>75</v>
      </c>
      <c r="E22" s="35">
        <f>(D21/C21)*100</f>
        <v>87.22348159149534</v>
      </c>
      <c r="F22" s="35">
        <v>0</v>
      </c>
      <c r="G22" s="35">
        <v>0</v>
      </c>
      <c r="H22" s="35">
        <v>75</v>
      </c>
      <c r="I22" s="35"/>
      <c r="J22" s="35">
        <v>0</v>
      </c>
      <c r="K22" s="35">
        <v>0</v>
      </c>
      <c r="L22" s="35">
        <v>0</v>
      </c>
      <c r="M22" s="35"/>
      <c r="N22" s="36"/>
    </row>
    <row r="23" spans="1:14" ht="12.75">
      <c r="A23" s="22" t="s">
        <v>438</v>
      </c>
      <c r="B23" s="35">
        <v>0</v>
      </c>
      <c r="C23" s="35">
        <v>0</v>
      </c>
      <c r="D23" s="35">
        <v>23049</v>
      </c>
      <c r="E23" s="35"/>
      <c r="F23" s="35">
        <v>0</v>
      </c>
      <c r="G23" s="35">
        <v>0</v>
      </c>
      <c r="H23" s="35">
        <v>23049</v>
      </c>
      <c r="I23" s="35"/>
      <c r="J23" s="35">
        <v>0</v>
      </c>
      <c r="K23" s="35">
        <v>0</v>
      </c>
      <c r="L23" s="35">
        <v>0</v>
      </c>
      <c r="M23" s="35"/>
      <c r="N23" s="36"/>
    </row>
    <row r="24" spans="1:14" ht="12.75">
      <c r="A24" s="22" t="s">
        <v>442</v>
      </c>
      <c r="B24" s="35">
        <v>6396</v>
      </c>
      <c r="C24" s="35">
        <v>6396</v>
      </c>
      <c r="D24" s="35">
        <v>5331</v>
      </c>
      <c r="E24" s="35">
        <f>(D24/C24)*100</f>
        <v>83.34896810506567</v>
      </c>
      <c r="F24" s="35">
        <v>6396</v>
      </c>
      <c r="G24" s="35">
        <v>6396</v>
      </c>
      <c r="H24" s="35">
        <v>5331</v>
      </c>
      <c r="I24" s="35">
        <f t="shared" si="0"/>
        <v>83.34896810506567</v>
      </c>
      <c r="J24" s="35">
        <v>0</v>
      </c>
      <c r="K24" s="35">
        <v>0</v>
      </c>
      <c r="L24" s="35">
        <v>0</v>
      </c>
      <c r="M24" s="35"/>
      <c r="N24" s="36"/>
    </row>
    <row r="25" spans="1:14" ht="12.75">
      <c r="A25" s="22" t="s">
        <v>440</v>
      </c>
      <c r="B25" s="35">
        <v>0</v>
      </c>
      <c r="C25" s="35">
        <v>0</v>
      </c>
      <c r="D25" s="35">
        <v>8508</v>
      </c>
      <c r="E25" s="22"/>
      <c r="F25" s="35">
        <v>0</v>
      </c>
      <c r="G25" s="35">
        <v>0</v>
      </c>
      <c r="H25" s="35">
        <v>8508</v>
      </c>
      <c r="I25" s="35"/>
      <c r="J25" s="35">
        <v>0</v>
      </c>
      <c r="K25" s="35">
        <v>0</v>
      </c>
      <c r="L25" s="35">
        <v>0</v>
      </c>
      <c r="M25" s="35"/>
      <c r="N25" s="35"/>
    </row>
    <row r="26" spans="1:14" ht="12.75">
      <c r="A26" s="22" t="s">
        <v>441</v>
      </c>
      <c r="B26" s="35">
        <v>0</v>
      </c>
      <c r="C26" s="35">
        <v>0</v>
      </c>
      <c r="D26" s="35">
        <v>204</v>
      </c>
      <c r="E26" s="35"/>
      <c r="F26" s="35">
        <v>0</v>
      </c>
      <c r="G26" s="35">
        <v>0</v>
      </c>
      <c r="H26" s="35">
        <v>204</v>
      </c>
      <c r="I26" s="35"/>
      <c r="J26" s="35">
        <v>0</v>
      </c>
      <c r="K26" s="35">
        <v>0</v>
      </c>
      <c r="L26" s="35">
        <v>0</v>
      </c>
      <c r="M26" s="35"/>
      <c r="N26" s="35"/>
    </row>
    <row r="27" spans="1:14" ht="12.75">
      <c r="A27" s="11" t="s">
        <v>443</v>
      </c>
      <c r="B27" s="37">
        <f>SUM(B22:B26)</f>
        <v>6396</v>
      </c>
      <c r="C27" s="37">
        <f aca="true" t="shared" si="2" ref="C27:L27">SUM(C22:C26)</f>
        <v>6396</v>
      </c>
      <c r="D27" s="37">
        <f t="shared" si="2"/>
        <v>37167</v>
      </c>
      <c r="E27" s="35">
        <f>(37167/6396)*100</f>
        <v>581.0975609756097</v>
      </c>
      <c r="F27" s="37">
        <f t="shared" si="2"/>
        <v>6396</v>
      </c>
      <c r="G27" s="37">
        <f t="shared" si="2"/>
        <v>6396</v>
      </c>
      <c r="H27" s="37">
        <f t="shared" si="2"/>
        <v>37167</v>
      </c>
      <c r="I27" s="35">
        <f t="shared" si="0"/>
        <v>581.0975609756097</v>
      </c>
      <c r="J27" s="37">
        <f t="shared" si="2"/>
        <v>0</v>
      </c>
      <c r="K27" s="37">
        <f t="shared" si="2"/>
        <v>0</v>
      </c>
      <c r="L27" s="37">
        <f t="shared" si="2"/>
        <v>0</v>
      </c>
      <c r="M27" s="37"/>
      <c r="N27" s="38"/>
    </row>
    <row r="28" spans="1:14" ht="12.75">
      <c r="A28" s="22"/>
      <c r="B28" s="35"/>
      <c r="C28" s="35"/>
      <c r="D28" s="35"/>
      <c r="E28" s="35"/>
      <c r="F28" s="35"/>
      <c r="G28" s="35"/>
      <c r="H28" s="35"/>
      <c r="I28" s="35"/>
      <c r="J28" s="35">
        <v>0</v>
      </c>
      <c r="K28" s="35">
        <v>0</v>
      </c>
      <c r="L28" s="35">
        <v>0</v>
      </c>
      <c r="M28" s="35"/>
      <c r="N28" s="38"/>
    </row>
    <row r="29" spans="1:14" ht="12.75">
      <c r="A29" s="22"/>
      <c r="B29" s="35"/>
      <c r="C29" s="35"/>
      <c r="D29" s="35"/>
      <c r="E29" s="22"/>
      <c r="F29" s="35"/>
      <c r="G29" s="35"/>
      <c r="H29" s="35"/>
      <c r="I29" s="35"/>
      <c r="J29" s="35">
        <v>0</v>
      </c>
      <c r="K29" s="35">
        <v>0</v>
      </c>
      <c r="L29" s="35">
        <v>0</v>
      </c>
      <c r="M29" s="35"/>
      <c r="N29" s="38"/>
    </row>
    <row r="30" spans="1:14" ht="12.75">
      <c r="A30" s="11"/>
      <c r="B30" s="37"/>
      <c r="C30" s="37"/>
      <c r="D30" s="37"/>
      <c r="E30" s="35"/>
      <c r="F30" s="37"/>
      <c r="G30" s="37"/>
      <c r="H30" s="37"/>
      <c r="I30" s="35"/>
      <c r="J30" s="37"/>
      <c r="K30" s="37"/>
      <c r="L30" s="37"/>
      <c r="M30" s="37"/>
      <c r="N30" s="38"/>
    </row>
    <row r="31" spans="1:14" ht="12.75">
      <c r="A31" s="39" t="s">
        <v>444</v>
      </c>
      <c r="B31" s="40">
        <f>(B21+B27+B30)</f>
        <v>31982</v>
      </c>
      <c r="C31" s="40">
        <f>(C21+C27+C30)</f>
        <v>31982</v>
      </c>
      <c r="D31" s="40">
        <v>59484</v>
      </c>
      <c r="E31" s="35">
        <f aca="true" t="shared" si="3" ref="E31:E43">(D31/C31)*100</f>
        <v>185.9921205678194</v>
      </c>
      <c r="F31" s="40">
        <f>(F21+F27+F30)</f>
        <v>31982</v>
      </c>
      <c r="G31" s="40">
        <f>(G21+G27+G30)</f>
        <v>31982</v>
      </c>
      <c r="H31" s="40">
        <f>(H21+H27+H30)</f>
        <v>59484</v>
      </c>
      <c r="I31" s="35">
        <f aca="true" t="shared" si="4" ref="I31:I42">(H31/G31)*100</f>
        <v>185.9921205678194</v>
      </c>
      <c r="J31" s="40">
        <v>0</v>
      </c>
      <c r="K31" s="40">
        <v>0</v>
      </c>
      <c r="L31" s="40">
        <v>0</v>
      </c>
      <c r="M31" s="40"/>
      <c r="N31" s="38"/>
    </row>
    <row r="32" spans="1:14" ht="12.75">
      <c r="A32" s="22" t="s">
        <v>445</v>
      </c>
      <c r="B32" s="35">
        <v>40000</v>
      </c>
      <c r="C32" s="35">
        <v>40000</v>
      </c>
      <c r="D32" s="35">
        <v>40960</v>
      </c>
      <c r="E32" s="35">
        <f t="shared" si="3"/>
        <v>102.4</v>
      </c>
      <c r="F32" s="35">
        <v>40000</v>
      </c>
      <c r="G32" s="35">
        <v>40000</v>
      </c>
      <c r="H32" s="35">
        <v>40960</v>
      </c>
      <c r="I32" s="35">
        <f t="shared" si="4"/>
        <v>102.4</v>
      </c>
      <c r="J32" s="35">
        <v>0</v>
      </c>
      <c r="K32" s="35">
        <v>0</v>
      </c>
      <c r="L32" s="35">
        <v>0</v>
      </c>
      <c r="M32" s="35"/>
      <c r="N32" s="38"/>
    </row>
    <row r="33" spans="1:14" ht="12.75">
      <c r="A33" s="22" t="s">
        <v>446</v>
      </c>
      <c r="B33" s="35">
        <f>SUM(B34:B38)</f>
        <v>239400</v>
      </c>
      <c r="C33" s="35">
        <f>SUM(C34:C38)</f>
        <v>233924</v>
      </c>
      <c r="D33" s="35">
        <f>SUM(D34:D38)</f>
        <v>266145</v>
      </c>
      <c r="E33" s="35">
        <f t="shared" si="3"/>
        <v>113.77413176929258</v>
      </c>
      <c r="F33" s="35">
        <v>239400</v>
      </c>
      <c r="G33" s="35">
        <v>233924</v>
      </c>
      <c r="H33" s="35">
        <v>266145</v>
      </c>
      <c r="I33" s="35">
        <f t="shared" si="4"/>
        <v>113.77413176929258</v>
      </c>
      <c r="J33" s="35">
        <v>0</v>
      </c>
      <c r="K33" s="35">
        <v>0</v>
      </c>
      <c r="L33" s="35">
        <v>0</v>
      </c>
      <c r="M33" s="35"/>
      <c r="N33" s="38"/>
    </row>
    <row r="34" spans="1:14" ht="12.75">
      <c r="A34" s="22" t="s">
        <v>447</v>
      </c>
      <c r="B34" s="35">
        <v>30500</v>
      </c>
      <c r="C34" s="35">
        <v>30500</v>
      </c>
      <c r="D34" s="35">
        <v>41400</v>
      </c>
      <c r="E34" s="35">
        <f t="shared" si="3"/>
        <v>135.7377049180328</v>
      </c>
      <c r="F34" s="35">
        <v>30500</v>
      </c>
      <c r="G34" s="35">
        <v>30500</v>
      </c>
      <c r="H34" s="35">
        <v>41400</v>
      </c>
      <c r="I34" s="35">
        <f t="shared" si="4"/>
        <v>135.7377049180328</v>
      </c>
      <c r="J34" s="35">
        <v>0</v>
      </c>
      <c r="K34" s="35">
        <v>0</v>
      </c>
      <c r="L34" s="35">
        <v>0</v>
      </c>
      <c r="M34" s="35"/>
      <c r="N34" s="38"/>
    </row>
    <row r="35" spans="1:14" ht="12.75">
      <c r="A35" s="22" t="s">
        <v>448</v>
      </c>
      <c r="B35" s="41">
        <v>20000</v>
      </c>
      <c r="C35" s="41">
        <v>20000</v>
      </c>
      <c r="D35" s="41">
        <v>11692</v>
      </c>
      <c r="E35" s="35">
        <f t="shared" si="3"/>
        <v>58.46</v>
      </c>
      <c r="F35" s="41">
        <v>20000</v>
      </c>
      <c r="G35" s="41">
        <v>20000</v>
      </c>
      <c r="H35" s="41">
        <v>11692</v>
      </c>
      <c r="I35" s="35">
        <f t="shared" si="4"/>
        <v>58.46</v>
      </c>
      <c r="J35" s="41">
        <v>0</v>
      </c>
      <c r="K35" s="41">
        <v>0</v>
      </c>
      <c r="L35" s="41">
        <v>0</v>
      </c>
      <c r="M35" s="41"/>
      <c r="N35" s="38"/>
    </row>
    <row r="36" spans="1:14" ht="12.75">
      <c r="A36" s="22" t="s">
        <v>449</v>
      </c>
      <c r="B36" s="41">
        <v>2500</v>
      </c>
      <c r="C36" s="41">
        <v>2500</v>
      </c>
      <c r="D36" s="41">
        <v>2523</v>
      </c>
      <c r="E36" s="35">
        <f t="shared" si="3"/>
        <v>100.92000000000002</v>
      </c>
      <c r="F36" s="41">
        <v>2500</v>
      </c>
      <c r="G36" s="41">
        <v>2500</v>
      </c>
      <c r="H36" s="41">
        <v>2523</v>
      </c>
      <c r="I36" s="35">
        <f t="shared" si="4"/>
        <v>100.92000000000002</v>
      </c>
      <c r="J36" s="41">
        <v>0</v>
      </c>
      <c r="K36" s="41">
        <v>0</v>
      </c>
      <c r="L36" s="41">
        <v>0</v>
      </c>
      <c r="M36" s="41"/>
      <c r="N36" s="38"/>
    </row>
    <row r="37" spans="1:14" ht="12.75">
      <c r="A37" s="22" t="s">
        <v>451</v>
      </c>
      <c r="B37" s="41">
        <v>3400</v>
      </c>
      <c r="C37" s="41">
        <v>3400</v>
      </c>
      <c r="D37" s="41">
        <v>3075</v>
      </c>
      <c r="E37" s="35">
        <f t="shared" si="3"/>
        <v>90.44117647058823</v>
      </c>
      <c r="F37" s="41">
        <v>3400</v>
      </c>
      <c r="G37" s="41">
        <v>3400</v>
      </c>
      <c r="H37" s="41">
        <v>3075</v>
      </c>
      <c r="I37" s="35">
        <f t="shared" si="4"/>
        <v>90.44117647058823</v>
      </c>
      <c r="J37" s="41">
        <v>0</v>
      </c>
      <c r="K37" s="41">
        <v>0</v>
      </c>
      <c r="L37" s="41">
        <v>0</v>
      </c>
      <c r="M37" s="41"/>
      <c r="N37" s="38"/>
    </row>
    <row r="38" spans="1:14" ht="12.75">
      <c r="A38" s="22" t="s">
        <v>450</v>
      </c>
      <c r="B38" s="41">
        <v>183000</v>
      </c>
      <c r="C38" s="41">
        <v>177524</v>
      </c>
      <c r="D38" s="41">
        <v>207455</v>
      </c>
      <c r="E38" s="35">
        <f t="shared" si="3"/>
        <v>116.86025551474731</v>
      </c>
      <c r="F38" s="41">
        <v>183000</v>
      </c>
      <c r="G38" s="41">
        <v>177524</v>
      </c>
      <c r="H38" s="41">
        <v>207455</v>
      </c>
      <c r="I38" s="35">
        <f t="shared" si="4"/>
        <v>116.86025551474731</v>
      </c>
      <c r="J38" s="41">
        <v>0</v>
      </c>
      <c r="K38" s="41">
        <v>0</v>
      </c>
      <c r="L38" s="41">
        <v>0</v>
      </c>
      <c r="M38" s="41"/>
      <c r="N38" s="38"/>
    </row>
    <row r="39" spans="1:14" ht="12.75">
      <c r="A39" s="22" t="s">
        <v>452</v>
      </c>
      <c r="B39" s="41">
        <v>-15781</v>
      </c>
      <c r="C39" s="41">
        <v>-17943</v>
      </c>
      <c r="D39" s="41">
        <v>-17943</v>
      </c>
      <c r="E39" s="35">
        <f t="shared" si="3"/>
        <v>100</v>
      </c>
      <c r="F39" s="41">
        <v>-15781</v>
      </c>
      <c r="G39" s="41">
        <v>-17943</v>
      </c>
      <c r="H39" s="41">
        <v>-17943</v>
      </c>
      <c r="I39" s="35">
        <f t="shared" si="4"/>
        <v>100</v>
      </c>
      <c r="J39" s="41">
        <v>0</v>
      </c>
      <c r="K39" s="41">
        <v>0</v>
      </c>
      <c r="L39" s="41">
        <v>0</v>
      </c>
      <c r="M39" s="41"/>
      <c r="N39" s="38"/>
    </row>
    <row r="40" spans="1:14" ht="12.75">
      <c r="A40" s="22" t="s">
        <v>453</v>
      </c>
      <c r="B40" s="41">
        <v>200</v>
      </c>
      <c r="C40" s="41">
        <v>200</v>
      </c>
      <c r="D40" s="41">
        <v>155</v>
      </c>
      <c r="E40" s="35">
        <f t="shared" si="3"/>
        <v>77.5</v>
      </c>
      <c r="F40" s="41">
        <v>200</v>
      </c>
      <c r="G40" s="41">
        <v>200</v>
      </c>
      <c r="H40" s="41">
        <v>155</v>
      </c>
      <c r="I40" s="35">
        <f t="shared" si="4"/>
        <v>77.5</v>
      </c>
      <c r="J40" s="41">
        <v>0</v>
      </c>
      <c r="K40" s="41">
        <v>0</v>
      </c>
      <c r="L40" s="41">
        <v>0</v>
      </c>
      <c r="M40" s="41"/>
      <c r="N40" s="38"/>
    </row>
    <row r="41" spans="1:14" ht="12.75">
      <c r="A41" s="22" t="s">
        <v>454</v>
      </c>
      <c r="B41" s="41">
        <v>3200</v>
      </c>
      <c r="C41" s="41">
        <v>3200</v>
      </c>
      <c r="D41" s="22">
        <f>(1913+250)</f>
        <v>2163</v>
      </c>
      <c r="E41" s="35">
        <f t="shared" si="3"/>
        <v>67.59375</v>
      </c>
      <c r="F41" s="41">
        <v>3200</v>
      </c>
      <c r="G41" s="41">
        <v>3200</v>
      </c>
      <c r="H41" s="41">
        <v>2163</v>
      </c>
      <c r="I41" s="35">
        <f t="shared" si="4"/>
        <v>67.59375</v>
      </c>
      <c r="J41" s="41">
        <v>0</v>
      </c>
      <c r="K41" s="41">
        <v>0</v>
      </c>
      <c r="L41" s="41">
        <v>0</v>
      </c>
      <c r="M41" s="41"/>
      <c r="N41" s="38"/>
    </row>
    <row r="42" spans="1:14" ht="12.75">
      <c r="A42" s="11" t="s">
        <v>455</v>
      </c>
      <c r="B42" s="42">
        <f>(B32+B33+B39+B40+B41)</f>
        <v>267019</v>
      </c>
      <c r="C42" s="42">
        <f aca="true" t="shared" si="5" ref="C42:H42">(C32+C33+C39+C40+C41)</f>
        <v>259381</v>
      </c>
      <c r="D42" s="42">
        <f t="shared" si="5"/>
        <v>291480</v>
      </c>
      <c r="E42" s="37">
        <f t="shared" si="3"/>
        <v>112.37523180186675</v>
      </c>
      <c r="F42" s="42">
        <f t="shared" si="5"/>
        <v>267019</v>
      </c>
      <c r="G42" s="42">
        <f t="shared" si="5"/>
        <v>259381</v>
      </c>
      <c r="H42" s="42">
        <f t="shared" si="5"/>
        <v>291480</v>
      </c>
      <c r="I42" s="37">
        <f t="shared" si="4"/>
        <v>112.37523180186675</v>
      </c>
      <c r="J42" s="37">
        <v>0</v>
      </c>
      <c r="K42" s="37">
        <v>0</v>
      </c>
      <c r="L42" s="37">
        <v>0</v>
      </c>
      <c r="M42" s="37"/>
      <c r="N42" s="38"/>
    </row>
    <row r="43" spans="1:14" ht="12.75">
      <c r="A43" s="22" t="s">
        <v>459</v>
      </c>
      <c r="B43" s="41">
        <v>5827</v>
      </c>
      <c r="C43" s="41">
        <v>5827</v>
      </c>
      <c r="D43" s="41">
        <v>1617</v>
      </c>
      <c r="E43" s="35">
        <f t="shared" si="3"/>
        <v>27.750128711172128</v>
      </c>
      <c r="F43" s="41">
        <v>0</v>
      </c>
      <c r="G43" s="41">
        <v>0</v>
      </c>
      <c r="H43" s="41">
        <v>0</v>
      </c>
      <c r="I43" s="35"/>
      <c r="J43" s="35">
        <v>5827</v>
      </c>
      <c r="K43" s="35">
        <v>5827</v>
      </c>
      <c r="L43" s="35">
        <v>1617</v>
      </c>
      <c r="M43" s="35"/>
      <c r="N43" s="38">
        <f>(L43/K43)*100</f>
        <v>27.750128711172128</v>
      </c>
    </row>
    <row r="44" spans="1:14" ht="12.75">
      <c r="A44" s="22" t="s">
        <v>460</v>
      </c>
      <c r="B44" s="43">
        <v>317530</v>
      </c>
      <c r="C44" s="43">
        <v>105720</v>
      </c>
      <c r="D44" s="43">
        <v>4191</v>
      </c>
      <c r="E44" s="35"/>
      <c r="F44" s="41">
        <v>0</v>
      </c>
      <c r="G44" s="41">
        <v>0</v>
      </c>
      <c r="H44" s="41">
        <v>0</v>
      </c>
      <c r="I44" s="35"/>
      <c r="J44" s="35">
        <v>317530</v>
      </c>
      <c r="K44" s="41">
        <v>105720</v>
      </c>
      <c r="L44" s="41">
        <v>4191</v>
      </c>
      <c r="M44" s="41"/>
      <c r="N44" s="38">
        <f>(L44/K44)*100</f>
        <v>3.9642451759364357</v>
      </c>
    </row>
    <row r="45" spans="1:14" ht="12.75">
      <c r="A45" s="22" t="s">
        <v>456</v>
      </c>
      <c r="B45" s="41">
        <v>2966</v>
      </c>
      <c r="C45" s="41">
        <v>2966</v>
      </c>
      <c r="D45" s="41">
        <v>200</v>
      </c>
      <c r="E45" s="35">
        <f aca="true" t="shared" si="6" ref="E45:E51">(D45/C45)*100</f>
        <v>6.743088334457181</v>
      </c>
      <c r="F45" s="41">
        <v>2966</v>
      </c>
      <c r="G45" s="41">
        <v>2966</v>
      </c>
      <c r="H45" s="41">
        <v>200</v>
      </c>
      <c r="I45" s="35">
        <f>(H45/G45)*100</f>
        <v>6.743088334457181</v>
      </c>
      <c r="J45" s="41"/>
      <c r="K45" s="41"/>
      <c r="L45" s="41"/>
      <c r="M45" s="41"/>
      <c r="N45" s="38"/>
    </row>
    <row r="46" spans="1:14" ht="12.75">
      <c r="A46" s="22" t="s">
        <v>457</v>
      </c>
      <c r="B46" s="41">
        <v>18125</v>
      </c>
      <c r="C46" s="41">
        <v>18125</v>
      </c>
      <c r="D46" s="41">
        <v>18490</v>
      </c>
      <c r="E46" s="35">
        <f t="shared" si="6"/>
        <v>102.01379310344826</v>
      </c>
      <c r="F46" s="41">
        <v>18125</v>
      </c>
      <c r="G46" s="41">
        <v>18125</v>
      </c>
      <c r="H46" s="41">
        <v>18490</v>
      </c>
      <c r="I46" s="35">
        <f>(H46/G46)*100</f>
        <v>102.01379310344826</v>
      </c>
      <c r="J46" s="41">
        <v>0</v>
      </c>
      <c r="K46" s="41">
        <v>0</v>
      </c>
      <c r="L46" s="41">
        <v>0</v>
      </c>
      <c r="M46" s="41"/>
      <c r="N46" s="38"/>
    </row>
    <row r="47" spans="1:14" ht="12.75">
      <c r="A47" s="22" t="s">
        <v>458</v>
      </c>
      <c r="B47" s="41">
        <v>9571</v>
      </c>
      <c r="C47" s="41">
        <v>9571</v>
      </c>
      <c r="D47" s="41">
        <v>3103</v>
      </c>
      <c r="E47" s="35">
        <f t="shared" si="6"/>
        <v>32.42085466513426</v>
      </c>
      <c r="F47" s="41">
        <v>9571</v>
      </c>
      <c r="G47" s="41">
        <v>9571</v>
      </c>
      <c r="H47" s="41">
        <v>3103</v>
      </c>
      <c r="I47" s="35">
        <f>(H47/G47)*100</f>
        <v>32.42085466513426</v>
      </c>
      <c r="J47" s="41">
        <v>0</v>
      </c>
      <c r="K47" s="41">
        <v>0</v>
      </c>
      <c r="L47" s="41">
        <v>0</v>
      </c>
      <c r="M47" s="41"/>
      <c r="N47" s="38"/>
    </row>
    <row r="48" spans="1:14" ht="12.75">
      <c r="A48" s="11" t="s">
        <v>578</v>
      </c>
      <c r="B48" s="37">
        <f>SUM(B45:B47)</f>
        <v>30662</v>
      </c>
      <c r="C48" s="37">
        <f>SUM(C45:C47)</f>
        <v>30662</v>
      </c>
      <c r="D48" s="37">
        <f>SUM(D45:D47)</f>
        <v>21793</v>
      </c>
      <c r="E48" s="37">
        <f t="shared" si="6"/>
        <v>71.07494618746331</v>
      </c>
      <c r="F48" s="37">
        <v>30662</v>
      </c>
      <c r="G48" s="37">
        <v>30662</v>
      </c>
      <c r="H48" s="37">
        <v>21793</v>
      </c>
      <c r="I48" s="37">
        <v>71</v>
      </c>
      <c r="J48" s="41">
        <v>0</v>
      </c>
      <c r="K48" s="41">
        <v>0</v>
      </c>
      <c r="L48" s="41">
        <v>0</v>
      </c>
      <c r="M48" s="41"/>
      <c r="N48" s="38"/>
    </row>
    <row r="49" spans="1:14" ht="12.75">
      <c r="A49" s="22" t="s">
        <v>579</v>
      </c>
      <c r="B49" s="41">
        <v>2000</v>
      </c>
      <c r="C49" s="41">
        <v>319530</v>
      </c>
      <c r="D49" s="41">
        <v>12426</v>
      </c>
      <c r="E49" s="35">
        <f t="shared" si="6"/>
        <v>3.888836728945639</v>
      </c>
      <c r="F49" s="41">
        <v>2000</v>
      </c>
      <c r="G49" s="43">
        <v>319530</v>
      </c>
      <c r="H49" s="43">
        <v>12426</v>
      </c>
      <c r="I49" s="43">
        <f>(H49/G49)*100</f>
        <v>3.888836728945639</v>
      </c>
      <c r="J49" s="41">
        <v>0</v>
      </c>
      <c r="K49" s="41">
        <v>0</v>
      </c>
      <c r="L49" s="41">
        <v>0</v>
      </c>
      <c r="M49" s="41"/>
      <c r="N49" s="38"/>
    </row>
    <row r="50" spans="1:14" ht="12.75" hidden="1">
      <c r="A50" s="22" t="s">
        <v>579</v>
      </c>
      <c r="B50" s="41">
        <v>2000</v>
      </c>
      <c r="C50" s="41">
        <v>319530</v>
      </c>
      <c r="D50" s="41">
        <v>12426</v>
      </c>
      <c r="E50" s="35">
        <f t="shared" si="6"/>
        <v>3.888836728945639</v>
      </c>
      <c r="F50" s="41">
        <v>2000</v>
      </c>
      <c r="G50" s="43">
        <v>319530</v>
      </c>
      <c r="H50" s="43">
        <v>12426</v>
      </c>
      <c r="I50" s="43">
        <f>(H50/G50)*100</f>
        <v>3.888836728945639</v>
      </c>
      <c r="J50" s="41"/>
      <c r="K50" s="41"/>
      <c r="L50" s="41"/>
      <c r="M50" s="41"/>
      <c r="N50" s="38"/>
    </row>
    <row r="51" spans="1:14" ht="12.75">
      <c r="A51" s="11" t="s">
        <v>462</v>
      </c>
      <c r="B51" s="37">
        <v>109146</v>
      </c>
      <c r="C51" s="37">
        <v>143913</v>
      </c>
      <c r="D51" s="37">
        <v>143913</v>
      </c>
      <c r="E51" s="37">
        <f t="shared" si="6"/>
        <v>100</v>
      </c>
      <c r="F51" s="37">
        <v>109146</v>
      </c>
      <c r="G51" s="37">
        <v>143913</v>
      </c>
      <c r="H51" s="37">
        <v>143913</v>
      </c>
      <c r="I51" s="37">
        <f>(H51/G51)*100</f>
        <v>100</v>
      </c>
      <c r="J51" s="41">
        <v>0</v>
      </c>
      <c r="K51" s="41">
        <v>0</v>
      </c>
      <c r="L51" s="41">
        <v>0</v>
      </c>
      <c r="M51" s="41"/>
      <c r="N51" s="38"/>
    </row>
    <row r="52" spans="1:14" ht="12.75" hidden="1">
      <c r="A52" s="11" t="s">
        <v>465</v>
      </c>
      <c r="B52" s="37">
        <v>0</v>
      </c>
      <c r="C52" s="37">
        <v>0</v>
      </c>
      <c r="D52" s="37">
        <v>14300</v>
      </c>
      <c r="E52" s="37"/>
      <c r="F52" s="37">
        <v>0</v>
      </c>
      <c r="G52" s="37">
        <v>0</v>
      </c>
      <c r="H52" s="37">
        <v>14300</v>
      </c>
      <c r="I52" s="37" t="e">
        <f>(H52/G52)*100</f>
        <v>#DIV/0!</v>
      </c>
      <c r="J52" s="41"/>
      <c r="K52" s="41"/>
      <c r="L52" s="41"/>
      <c r="M52" s="41"/>
      <c r="N52" s="38"/>
    </row>
    <row r="53" spans="1:14" ht="12.75">
      <c r="A53" s="11" t="s">
        <v>580</v>
      </c>
      <c r="B53" s="37">
        <f>(B31+B42+B48+B49+B51+B44+B43)</f>
        <v>764166</v>
      </c>
      <c r="C53" s="37">
        <f aca="true" t="shared" si="7" ref="C53:H53">(C31+C42+C48+C49+C51+C44+C43)</f>
        <v>897015</v>
      </c>
      <c r="D53" s="37">
        <f t="shared" si="7"/>
        <v>534904</v>
      </c>
      <c r="E53" s="37">
        <v>60</v>
      </c>
      <c r="F53" s="37">
        <f t="shared" si="7"/>
        <v>440809</v>
      </c>
      <c r="G53" s="37">
        <f t="shared" si="7"/>
        <v>785468</v>
      </c>
      <c r="H53" s="37">
        <f t="shared" si="7"/>
        <v>529096</v>
      </c>
      <c r="I53" s="37">
        <f>(H53/G53)*100</f>
        <v>67.36060539703718</v>
      </c>
      <c r="J53" s="37">
        <v>323357</v>
      </c>
      <c r="K53" s="37">
        <v>111547</v>
      </c>
      <c r="L53" s="37">
        <v>5808</v>
      </c>
      <c r="M53" s="37"/>
      <c r="N53" s="38">
        <f>(L53/K53)*100</f>
        <v>5.206773826279505</v>
      </c>
    </row>
    <row r="54" spans="1:14" ht="12.75">
      <c r="A54" s="28" t="s">
        <v>581</v>
      </c>
      <c r="B54" s="43">
        <v>119707</v>
      </c>
      <c r="C54" s="43">
        <v>155985</v>
      </c>
      <c r="D54" s="43">
        <v>92253</v>
      </c>
      <c r="E54" s="44">
        <f>(D54/C54)*100</f>
        <v>59.14222521396289</v>
      </c>
      <c r="F54" s="43">
        <v>0</v>
      </c>
      <c r="G54" s="43">
        <v>0</v>
      </c>
      <c r="H54" s="43">
        <v>0</v>
      </c>
      <c r="I54" s="28"/>
      <c r="J54" s="43">
        <v>119707</v>
      </c>
      <c r="K54" s="43">
        <v>155985</v>
      </c>
      <c r="L54" s="43">
        <v>92253</v>
      </c>
      <c r="M54" s="41"/>
      <c r="N54" s="38">
        <v>59</v>
      </c>
    </row>
    <row r="55" spans="1:14" ht="12.75">
      <c r="A55" s="28" t="s">
        <v>582</v>
      </c>
      <c r="B55" s="43">
        <v>0</v>
      </c>
      <c r="C55" s="43">
        <v>0</v>
      </c>
      <c r="D55" s="43">
        <v>126400</v>
      </c>
      <c r="E55" s="28"/>
      <c r="F55" s="43">
        <v>0</v>
      </c>
      <c r="G55" s="43">
        <v>0</v>
      </c>
      <c r="H55" s="43">
        <v>126400</v>
      </c>
      <c r="I55" s="28"/>
      <c r="J55" s="43">
        <v>0</v>
      </c>
      <c r="K55" s="43">
        <v>0</v>
      </c>
      <c r="L55" s="43">
        <v>0</v>
      </c>
      <c r="M55" s="41"/>
      <c r="N55" s="38"/>
    </row>
    <row r="56" spans="1:14" ht="12.75" hidden="1">
      <c r="A56" s="22" t="s">
        <v>464</v>
      </c>
      <c r="B56" s="41">
        <v>0</v>
      </c>
      <c r="C56" s="41">
        <v>0</v>
      </c>
      <c r="D56" s="41">
        <v>0</v>
      </c>
      <c r="E56" s="35"/>
      <c r="F56" s="41">
        <v>0</v>
      </c>
      <c r="G56" s="41">
        <v>0</v>
      </c>
      <c r="H56" s="41">
        <v>-2814</v>
      </c>
      <c r="I56" s="35"/>
      <c r="J56" s="22"/>
      <c r="K56" s="22"/>
      <c r="L56" s="22"/>
      <c r="M56" s="22"/>
      <c r="N56" s="38" t="e">
        <f>(#REF!/#REF!)*100</f>
        <v>#REF!</v>
      </c>
    </row>
    <row r="57" spans="1:14" ht="12.75" hidden="1">
      <c r="A57" s="22" t="s">
        <v>466</v>
      </c>
      <c r="B57" s="45"/>
      <c r="C57" s="45" t="e">
        <f>(C21+C27+C30+C42+#REF!+#REF!+C60)</f>
        <v>#REF!</v>
      </c>
      <c r="D57" s="45" t="e">
        <f>(D21+D27+D30+D42+#REF!+#REF!+D60+D52)</f>
        <v>#REF!</v>
      </c>
      <c r="E57" s="35" t="e">
        <f>(D57/C57)*100</f>
        <v>#REF!</v>
      </c>
      <c r="F57" s="45" t="e">
        <f>(F21+F27+F30+F42+#REF!+#REF!+F60)</f>
        <v>#REF!</v>
      </c>
      <c r="G57" s="45" t="e">
        <f>(G21+G27+G30+G42+#REF!+#REF!+G60)</f>
        <v>#REF!</v>
      </c>
      <c r="H57" s="45" t="e">
        <f>(H21+H27+H30+H42+#REF!+#REF!+H60+H52)</f>
        <v>#REF!</v>
      </c>
      <c r="I57" s="35" t="e">
        <f>(H57/G57)*100</f>
        <v>#REF!</v>
      </c>
      <c r="J57" s="22"/>
      <c r="K57" s="22"/>
      <c r="L57" s="22"/>
      <c r="M57" s="22"/>
      <c r="N57" s="38" t="e">
        <f>(#REF!/#REF!)*100</f>
        <v>#REF!</v>
      </c>
    </row>
    <row r="58" spans="1:14" ht="12.75" hidden="1">
      <c r="A58" s="22" t="s">
        <v>461</v>
      </c>
      <c r="B58" s="41" t="e">
        <f>(B31+B42+#REF!+#REF!)</f>
        <v>#REF!</v>
      </c>
      <c r="C58" s="41" t="e">
        <f>(C31+C42+#REF!+#REF!)</f>
        <v>#REF!</v>
      </c>
      <c r="D58" s="41" t="e">
        <f>(D31+D42+#REF!+#REF!)</f>
        <v>#REF!</v>
      </c>
      <c r="E58" s="35" t="e">
        <f>(D58/C58)*100</f>
        <v>#REF!</v>
      </c>
      <c r="F58" s="22">
        <v>766166</v>
      </c>
      <c r="G58" s="22">
        <v>793295</v>
      </c>
      <c r="H58" s="22">
        <v>530925</v>
      </c>
      <c r="I58" s="35">
        <f>(H58/G58)*100</f>
        <v>66.92655317378781</v>
      </c>
      <c r="J58" s="22"/>
      <c r="K58" s="22"/>
      <c r="L58" s="22"/>
      <c r="M58" s="22"/>
      <c r="N58" s="38" t="e">
        <f>(#REF!/#REF!)*100</f>
        <v>#REF!</v>
      </c>
    </row>
    <row r="59" spans="1:14" ht="12.75">
      <c r="A59" s="11" t="s">
        <v>583</v>
      </c>
      <c r="B59" s="37">
        <f>SUM(B54:B55)</f>
        <v>119707</v>
      </c>
      <c r="C59" s="37">
        <f aca="true" t="shared" si="8" ref="C59:L59">SUM(C54:C55)</f>
        <v>155985</v>
      </c>
      <c r="D59" s="37">
        <f t="shared" si="8"/>
        <v>218653</v>
      </c>
      <c r="E59" s="37">
        <f t="shared" si="8"/>
        <v>59.14222521396289</v>
      </c>
      <c r="F59" s="37">
        <f t="shared" si="8"/>
        <v>0</v>
      </c>
      <c r="G59" s="37">
        <f t="shared" si="8"/>
        <v>0</v>
      </c>
      <c r="H59" s="37">
        <f t="shared" si="8"/>
        <v>126400</v>
      </c>
      <c r="I59" s="37">
        <f t="shared" si="8"/>
        <v>0</v>
      </c>
      <c r="J59" s="37">
        <f t="shared" si="8"/>
        <v>119707</v>
      </c>
      <c r="K59" s="37">
        <f t="shared" si="8"/>
        <v>155985</v>
      </c>
      <c r="L59" s="37">
        <f t="shared" si="8"/>
        <v>92253</v>
      </c>
      <c r="M59" s="11"/>
      <c r="N59" s="38">
        <f>(L59/K59)*100</f>
        <v>59.14222521396289</v>
      </c>
    </row>
    <row r="60" spans="1:14" ht="12.75" hidden="1">
      <c r="A60" s="22" t="s">
        <v>463</v>
      </c>
      <c r="B60" s="41">
        <v>119707</v>
      </c>
      <c r="C60" s="41">
        <v>155985</v>
      </c>
      <c r="D60" s="41">
        <v>218153</v>
      </c>
      <c r="E60" s="35">
        <f>(D60/C60)*100</f>
        <v>139.8551142738084</v>
      </c>
      <c r="F60" s="41">
        <v>0</v>
      </c>
      <c r="G60" s="41">
        <v>0</v>
      </c>
      <c r="H60" s="41">
        <v>0</v>
      </c>
      <c r="I60" s="35"/>
      <c r="J60" s="41"/>
      <c r="K60" s="41"/>
      <c r="L60" s="41"/>
      <c r="M60" s="41"/>
      <c r="N60" s="38" t="e">
        <f>(L60/K60)*100</f>
        <v>#DIV/0!</v>
      </c>
    </row>
    <row r="61" spans="1:14" ht="12.75">
      <c r="A61" s="11" t="s">
        <v>584</v>
      </c>
      <c r="B61" s="37">
        <v>883873</v>
      </c>
      <c r="C61" s="37">
        <v>1053000</v>
      </c>
      <c r="D61" s="37">
        <v>753557</v>
      </c>
      <c r="E61" s="37">
        <f>(D61/C61)*100</f>
        <v>71.56286799620133</v>
      </c>
      <c r="F61" s="37">
        <v>440809</v>
      </c>
      <c r="G61" s="37">
        <v>785468</v>
      </c>
      <c r="H61" s="37">
        <v>655496</v>
      </c>
      <c r="I61" s="37">
        <v>83</v>
      </c>
      <c r="J61" s="46">
        <v>443064</v>
      </c>
      <c r="K61" s="46">
        <v>267532</v>
      </c>
      <c r="L61" s="46">
        <v>98061</v>
      </c>
      <c r="M61" s="24"/>
      <c r="N61" s="38">
        <f>(L61/K61)*100</f>
        <v>36.653932987455704</v>
      </c>
    </row>
    <row r="62" spans="1:14" ht="12.75">
      <c r="A62" s="22" t="s">
        <v>465</v>
      </c>
      <c r="B62" s="22"/>
      <c r="C62" s="35">
        <v>14300</v>
      </c>
      <c r="D62" s="35"/>
      <c r="E62" s="37"/>
      <c r="F62" s="35"/>
      <c r="G62" s="35">
        <v>14300</v>
      </c>
      <c r="H62" s="35"/>
      <c r="I62" s="22"/>
      <c r="J62" s="41"/>
      <c r="K62" s="41"/>
      <c r="L62" s="41"/>
      <c r="M62" s="41"/>
      <c r="N62" s="38"/>
    </row>
    <row r="63" spans="1:14" ht="12.75">
      <c r="A63" s="28" t="s">
        <v>585</v>
      </c>
      <c r="B63" s="22"/>
      <c r="C63" s="35"/>
      <c r="D63" s="35">
        <v>-2733</v>
      </c>
      <c r="E63" s="37"/>
      <c r="F63" s="35"/>
      <c r="G63" s="35"/>
      <c r="H63" s="35">
        <v>-2733</v>
      </c>
      <c r="I63" s="22"/>
      <c r="J63" s="41"/>
      <c r="K63" s="41"/>
      <c r="L63" s="41"/>
      <c r="M63" s="41"/>
      <c r="N63" s="38"/>
    </row>
    <row r="64" spans="1:14" ht="12.75">
      <c r="A64" s="11" t="s">
        <v>466</v>
      </c>
      <c r="B64" s="42">
        <v>883873</v>
      </c>
      <c r="C64" s="42">
        <f>SUM(C61:C63)</f>
        <v>1067300</v>
      </c>
      <c r="D64" s="42">
        <f>SUM(D61:D63)</f>
        <v>750824</v>
      </c>
      <c r="E64" s="37">
        <f>(D64/C64)*100</f>
        <v>70.34798088634872</v>
      </c>
      <c r="F64" s="42">
        <f aca="true" t="shared" si="9" ref="F64:M64">SUM(F61:F63)</f>
        <v>440809</v>
      </c>
      <c r="G64" s="42">
        <f t="shared" si="9"/>
        <v>799768</v>
      </c>
      <c r="H64" s="42">
        <f t="shared" si="9"/>
        <v>652763</v>
      </c>
      <c r="I64" s="42">
        <f t="shared" si="9"/>
        <v>83</v>
      </c>
      <c r="J64" s="42">
        <f t="shared" si="9"/>
        <v>443064</v>
      </c>
      <c r="K64" s="42">
        <f t="shared" si="9"/>
        <v>267532</v>
      </c>
      <c r="L64" s="42">
        <f t="shared" si="9"/>
        <v>98061</v>
      </c>
      <c r="M64" s="42">
        <f t="shared" si="9"/>
        <v>0</v>
      </c>
      <c r="N64" s="38">
        <f>(L64/K64)*100</f>
        <v>36.653932987455704</v>
      </c>
    </row>
    <row r="65" spans="10:14" ht="12.75">
      <c r="J65" s="4"/>
      <c r="K65" s="4"/>
      <c r="L65" s="4"/>
      <c r="M65" s="4"/>
      <c r="N65" s="8"/>
    </row>
  </sheetData>
  <mergeCells count="10">
    <mergeCell ref="E10:E12"/>
    <mergeCell ref="A9:A12"/>
    <mergeCell ref="N11:N12"/>
    <mergeCell ref="A6:N6"/>
    <mergeCell ref="F11:H11"/>
    <mergeCell ref="J11:L11"/>
    <mergeCell ref="B9:N9"/>
    <mergeCell ref="F10:N10"/>
    <mergeCell ref="B10:D11"/>
    <mergeCell ref="I11:I12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selection activeCell="G59" sqref="G59"/>
    </sheetView>
  </sheetViews>
  <sheetFormatPr defaultColWidth="9.140625" defaultRowHeight="12.75"/>
  <cols>
    <col min="1" max="1" width="60.140625" style="0" customWidth="1"/>
    <col min="2" max="2" width="16.8515625" style="0" customWidth="1"/>
    <col min="3" max="3" width="14.7109375" style="0" customWidth="1"/>
    <col min="4" max="4" width="16.8515625" style="0" customWidth="1"/>
    <col min="6" max="6" width="16.28125" style="0" bestFit="1" customWidth="1"/>
  </cols>
  <sheetData>
    <row r="1" spans="1:4" ht="12.75">
      <c r="A1" s="1" t="s">
        <v>0</v>
      </c>
      <c r="B1" s="1"/>
      <c r="C1" s="1"/>
      <c r="D1" s="5" t="s">
        <v>625</v>
      </c>
    </row>
    <row r="2" spans="1:3" ht="12.75">
      <c r="A2" s="1" t="s">
        <v>1</v>
      </c>
      <c r="B2" s="1"/>
      <c r="C2" s="1"/>
    </row>
    <row r="3" spans="1:3" ht="12.75">
      <c r="A3" s="1" t="s">
        <v>2</v>
      </c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4" ht="12.75">
      <c r="A6" s="67" t="s">
        <v>322</v>
      </c>
      <c r="B6" s="89"/>
      <c r="C6" s="89"/>
      <c r="D6" s="89"/>
    </row>
    <row r="7" ht="12.75">
      <c r="D7" s="5" t="s">
        <v>557</v>
      </c>
    </row>
    <row r="8" spans="1:4" ht="38.25">
      <c r="A8" s="15" t="s">
        <v>280</v>
      </c>
      <c r="B8" s="10" t="s">
        <v>323</v>
      </c>
      <c r="C8" s="10" t="s">
        <v>325</v>
      </c>
      <c r="D8" s="10" t="s">
        <v>324</v>
      </c>
    </row>
    <row r="9" spans="1:4" ht="12.75">
      <c r="A9" s="22" t="s">
        <v>326</v>
      </c>
      <c r="B9" s="25"/>
      <c r="C9" s="25"/>
      <c r="D9" s="25"/>
    </row>
    <row r="10" spans="1:4" ht="12.75">
      <c r="A10" s="22" t="s">
        <v>330</v>
      </c>
      <c r="B10" s="25">
        <v>3916900</v>
      </c>
      <c r="C10" s="25">
        <v>90427465</v>
      </c>
      <c r="D10" s="25">
        <f>((B10+B11)-C10)</f>
        <v>1727222</v>
      </c>
    </row>
    <row r="11" spans="1:4" ht="12.75">
      <c r="A11" s="22" t="s">
        <v>327</v>
      </c>
      <c r="B11" s="25">
        <v>88237787</v>
      </c>
      <c r="C11" s="25"/>
      <c r="D11" s="25"/>
    </row>
    <row r="12" spans="1:4" ht="12.75">
      <c r="A12" s="11" t="s">
        <v>328</v>
      </c>
      <c r="B12" s="24">
        <f>SUM(B10:B11)</f>
        <v>92154687</v>
      </c>
      <c r="C12" s="24">
        <v>90427465</v>
      </c>
      <c r="D12" s="24">
        <f>(B12-C12)</f>
        <v>1727222</v>
      </c>
    </row>
    <row r="13" spans="1:4" ht="12.75">
      <c r="A13" s="22" t="s">
        <v>329</v>
      </c>
      <c r="B13" s="25"/>
      <c r="C13" s="25"/>
      <c r="D13" s="25"/>
    </row>
    <row r="14" spans="1:4" ht="12.75">
      <c r="A14" s="22" t="s">
        <v>342</v>
      </c>
      <c r="B14" s="25">
        <f>SUM(B15:B16)</f>
        <v>2591206122</v>
      </c>
      <c r="C14" s="25">
        <f>SUM(C15:C16)</f>
        <v>541179796</v>
      </c>
      <c r="D14" s="25">
        <f>SUM(D15:D16)</f>
        <v>2050026326</v>
      </c>
    </row>
    <row r="15" spans="1:4" ht="12.75">
      <c r="A15" s="22" t="s">
        <v>343</v>
      </c>
      <c r="B15" s="25">
        <v>795790641</v>
      </c>
      <c r="C15" s="25">
        <v>60802771</v>
      </c>
      <c r="D15" s="25">
        <f>(B15-C15)</f>
        <v>734987870</v>
      </c>
    </row>
    <row r="16" spans="1:4" ht="12.75">
      <c r="A16" s="22" t="s">
        <v>344</v>
      </c>
      <c r="B16" s="25">
        <v>1795415481</v>
      </c>
      <c r="C16" s="25">
        <v>480377025</v>
      </c>
      <c r="D16" s="25">
        <f>(B16-C16)</f>
        <v>1315038456</v>
      </c>
    </row>
    <row r="17" spans="1:4" ht="12.75">
      <c r="A17" s="22" t="s">
        <v>345</v>
      </c>
      <c r="B17" s="25">
        <f>SUM(B18:B20)</f>
        <v>200752308</v>
      </c>
      <c r="C17" s="25">
        <f>SUM(C18:C20)</f>
        <v>1703736</v>
      </c>
      <c r="D17" s="25">
        <f>SUM(D18:D20)</f>
        <v>199048572</v>
      </c>
    </row>
    <row r="18" spans="1:4" ht="12.75">
      <c r="A18" s="22" t="s">
        <v>347</v>
      </c>
      <c r="B18" s="25">
        <v>159949149</v>
      </c>
      <c r="C18" s="25"/>
      <c r="D18" s="25">
        <v>159949149</v>
      </c>
    </row>
    <row r="19" spans="1:4" ht="12.75">
      <c r="A19" s="22" t="s">
        <v>348</v>
      </c>
      <c r="B19" s="25">
        <v>33043000</v>
      </c>
      <c r="C19" s="25"/>
      <c r="D19" s="25">
        <v>33043000</v>
      </c>
    </row>
    <row r="20" spans="1:4" ht="12.75">
      <c r="A20" s="22" t="s">
        <v>349</v>
      </c>
      <c r="B20" s="25">
        <v>7760159</v>
      </c>
      <c r="C20" s="25">
        <v>1703736</v>
      </c>
      <c r="D20" s="25">
        <f>(B20-C20)</f>
        <v>6056423</v>
      </c>
    </row>
    <row r="21" spans="1:4" ht="12.75">
      <c r="A21" s="22" t="s">
        <v>350</v>
      </c>
      <c r="B21" s="25">
        <f>SUM(B22:B25)</f>
        <v>79590000</v>
      </c>
      <c r="C21" s="25">
        <f>SUM(C22:C25)</f>
        <v>256768</v>
      </c>
      <c r="D21" s="25">
        <f>SUM(D22:D25)</f>
        <v>79333232</v>
      </c>
    </row>
    <row r="22" spans="1:4" ht="12.75">
      <c r="A22" s="22" t="s">
        <v>346</v>
      </c>
      <c r="B22" s="25">
        <v>19945000</v>
      </c>
      <c r="C22" s="25"/>
      <c r="D22" s="25">
        <v>19945000</v>
      </c>
    </row>
    <row r="23" spans="1:4" ht="12.75">
      <c r="A23" s="22" t="s">
        <v>331</v>
      </c>
      <c r="B23" s="25">
        <v>5222000</v>
      </c>
      <c r="C23" s="25"/>
      <c r="D23" s="25">
        <v>5222000</v>
      </c>
    </row>
    <row r="24" spans="1:4" ht="12.75">
      <c r="A24" s="22" t="s">
        <v>332</v>
      </c>
      <c r="B24" s="25">
        <v>48323000</v>
      </c>
      <c r="C24" s="25"/>
      <c r="D24" s="25">
        <v>48323000</v>
      </c>
    </row>
    <row r="25" spans="1:4" ht="12.75">
      <c r="A25" s="22" t="s">
        <v>333</v>
      </c>
      <c r="B25" s="25">
        <v>6100000</v>
      </c>
      <c r="C25" s="25">
        <v>256768</v>
      </c>
      <c r="D25" s="25">
        <v>5843232</v>
      </c>
    </row>
    <row r="26" spans="1:4" ht="12.75">
      <c r="A26" s="11" t="s">
        <v>334</v>
      </c>
      <c r="B26" s="24">
        <f>(B14+B17+B21)</f>
        <v>2871548430</v>
      </c>
      <c r="C26" s="24">
        <f>(C14+C17+C21)</f>
        <v>543140300</v>
      </c>
      <c r="D26" s="24">
        <f>(D14+D17+D21)</f>
        <v>2328408130</v>
      </c>
    </row>
    <row r="27" spans="1:4" ht="12.75">
      <c r="A27" s="22" t="s">
        <v>335</v>
      </c>
      <c r="B27" s="25"/>
      <c r="C27" s="25"/>
      <c r="D27" s="25"/>
    </row>
    <row r="28" spans="1:4" ht="12.75">
      <c r="A28" s="22" t="s">
        <v>336</v>
      </c>
      <c r="B28" s="25">
        <v>330000</v>
      </c>
      <c r="C28" s="25"/>
      <c r="D28" s="25">
        <v>330000</v>
      </c>
    </row>
    <row r="29" spans="1:4" ht="12.75">
      <c r="A29" s="22" t="s">
        <v>337</v>
      </c>
      <c r="B29" s="25">
        <v>2275385</v>
      </c>
      <c r="C29" s="25">
        <v>8714792</v>
      </c>
      <c r="D29" s="25">
        <f>(B29+B30-C29)</f>
        <v>880961</v>
      </c>
    </row>
    <row r="30" spans="1:4" ht="12.75">
      <c r="A30" s="22" t="s">
        <v>521</v>
      </c>
      <c r="B30" s="25">
        <v>7320368</v>
      </c>
      <c r="C30" s="25"/>
      <c r="D30" s="25"/>
    </row>
    <row r="31" spans="1:4" ht="12.75">
      <c r="A31" s="22" t="s">
        <v>522</v>
      </c>
      <c r="B31" s="25">
        <v>40399789</v>
      </c>
      <c r="C31" s="25">
        <v>18324254</v>
      </c>
      <c r="D31" s="25">
        <f>(B31+B32-C31)</f>
        <v>29531660</v>
      </c>
    </row>
    <row r="32" spans="1:4" ht="12.75">
      <c r="A32" s="22" t="s">
        <v>338</v>
      </c>
      <c r="B32" s="25">
        <v>7456125</v>
      </c>
      <c r="C32" s="25"/>
      <c r="D32" s="25"/>
    </row>
    <row r="33" spans="1:4" ht="12.75">
      <c r="A33" s="22" t="s">
        <v>339</v>
      </c>
      <c r="B33" s="25">
        <v>681610</v>
      </c>
      <c r="C33" s="25"/>
      <c r="D33" s="25">
        <v>681610</v>
      </c>
    </row>
    <row r="34" spans="1:4" ht="12.75">
      <c r="A34" s="11" t="s">
        <v>340</v>
      </c>
      <c r="B34" s="24">
        <f>SUM(B28:B33)</f>
        <v>58463277</v>
      </c>
      <c r="C34" s="24">
        <f>SUM(C28:C33)</f>
        <v>27039046</v>
      </c>
      <c r="D34" s="24">
        <f>SUM(D28:D33)</f>
        <v>31424231</v>
      </c>
    </row>
    <row r="35" spans="1:4" ht="12.75">
      <c r="A35" s="22" t="s">
        <v>341</v>
      </c>
      <c r="B35" s="25">
        <v>700000</v>
      </c>
      <c r="C35" s="25">
        <v>34280929</v>
      </c>
      <c r="D35" s="25">
        <f>(B35+B36-C35)</f>
        <v>540821</v>
      </c>
    </row>
    <row r="36" spans="1:4" ht="12.75">
      <c r="A36" s="22" t="s">
        <v>351</v>
      </c>
      <c r="B36" s="25">
        <v>34121750</v>
      </c>
      <c r="C36" s="25"/>
      <c r="D36" s="25"/>
    </row>
    <row r="37" spans="1:4" ht="12.75">
      <c r="A37" s="11" t="s">
        <v>352</v>
      </c>
      <c r="B37" s="24">
        <f>SUM(B35:B36)</f>
        <v>34821750</v>
      </c>
      <c r="C37" s="24">
        <f>SUM(C35:C36)</f>
        <v>34280929</v>
      </c>
      <c r="D37" s="24">
        <f>SUM(D35:D36)</f>
        <v>540821</v>
      </c>
    </row>
    <row r="38" spans="1:4" ht="12.75" hidden="1">
      <c r="A38" s="22"/>
      <c r="B38" s="22"/>
      <c r="C38" s="22"/>
      <c r="D38" s="22"/>
    </row>
    <row r="39" spans="1:4" ht="12.75">
      <c r="A39" s="22" t="s">
        <v>406</v>
      </c>
      <c r="B39" s="25">
        <f>(31066000+625000+312500)</f>
        <v>32003500</v>
      </c>
      <c r="C39" s="22"/>
      <c r="D39" s="18">
        <v>32003500</v>
      </c>
    </row>
    <row r="40" spans="1:4" ht="12.75">
      <c r="A40" s="11" t="s">
        <v>407</v>
      </c>
      <c r="B40" s="25">
        <f>(31066000+625000+312500)</f>
        <v>32003500</v>
      </c>
      <c r="C40" s="22"/>
      <c r="D40" s="25">
        <v>32003500</v>
      </c>
    </row>
    <row r="41" spans="1:4" ht="12.75">
      <c r="A41" s="11" t="s">
        <v>548</v>
      </c>
      <c r="B41" s="24">
        <f>(B26+B34+B37+B40)</f>
        <v>2996836957</v>
      </c>
      <c r="C41" s="24">
        <f>(C26+C34+C37+C40)</f>
        <v>604460275</v>
      </c>
      <c r="D41" s="24">
        <f>(B41-C41)</f>
        <v>2392376682</v>
      </c>
    </row>
    <row r="42" spans="1:4" ht="12.75">
      <c r="A42" s="22" t="s">
        <v>408</v>
      </c>
      <c r="B42" s="25">
        <v>29250000</v>
      </c>
      <c r="C42" s="22"/>
      <c r="D42" s="27">
        <v>8830000</v>
      </c>
    </row>
    <row r="43" spans="1:4" ht="12.75">
      <c r="A43" s="22" t="s">
        <v>559</v>
      </c>
      <c r="B43" s="25"/>
      <c r="C43" s="25">
        <v>20420000</v>
      </c>
      <c r="D43" s="27"/>
    </row>
    <row r="44" spans="1:4" ht="12.75">
      <c r="A44" s="11" t="s">
        <v>409</v>
      </c>
      <c r="B44" s="22"/>
      <c r="C44" s="22"/>
      <c r="D44" s="27">
        <v>8830000</v>
      </c>
    </row>
    <row r="45" spans="1:4" ht="12.75">
      <c r="A45" s="28" t="s">
        <v>549</v>
      </c>
      <c r="B45" s="25">
        <v>297632324</v>
      </c>
      <c r="C45" s="25">
        <v>98309657</v>
      </c>
      <c r="D45" s="27">
        <f>(B45-C45)</f>
        <v>199322667</v>
      </c>
    </row>
    <row r="46" spans="1:6" ht="12.75">
      <c r="A46" s="11" t="s">
        <v>550</v>
      </c>
      <c r="B46" s="33">
        <f>(B12+B26+B34+B40+B37+B42+B45)</f>
        <v>3415873968</v>
      </c>
      <c r="C46" s="33">
        <f>(C12+C26+C34+C40+C37+C42+C45+C43)</f>
        <v>813617397</v>
      </c>
      <c r="D46" s="29">
        <f>(D12+D26+D34+D37+D40+D44+D45)</f>
        <v>2602256571</v>
      </c>
      <c r="F46" s="34"/>
    </row>
    <row r="47" spans="1:4" ht="12.75">
      <c r="A47" s="1"/>
      <c r="D47" s="26"/>
    </row>
    <row r="48" spans="1:4" ht="12.75">
      <c r="A48" s="7" t="s">
        <v>280</v>
      </c>
      <c r="B48" s="60" t="s">
        <v>558</v>
      </c>
      <c r="C48" s="60"/>
      <c r="D48" s="60"/>
    </row>
    <row r="49" spans="1:4" ht="12.75">
      <c r="A49" s="22" t="s">
        <v>410</v>
      </c>
      <c r="B49" s="99"/>
      <c r="C49" s="99"/>
      <c r="D49" s="99"/>
    </row>
    <row r="50" spans="1:4" ht="12.75">
      <c r="A50" s="22" t="s">
        <v>411</v>
      </c>
      <c r="B50" s="98">
        <v>634003.73</v>
      </c>
      <c r="C50" s="99"/>
      <c r="D50" s="99"/>
    </row>
    <row r="51" spans="1:4" ht="12.75">
      <c r="A51" s="22"/>
      <c r="B51" s="99"/>
      <c r="C51" s="99"/>
      <c r="D51" s="99"/>
    </row>
    <row r="52" spans="1:4" ht="12.75">
      <c r="A52" s="22" t="s">
        <v>551</v>
      </c>
      <c r="B52" s="98">
        <f>(11892206+2000+125120+20728558+1067877-8244651)</f>
        <v>25571110</v>
      </c>
      <c r="C52" s="99"/>
      <c r="D52" s="99"/>
    </row>
    <row r="53" spans="1:4" ht="12.75">
      <c r="A53" s="22" t="s">
        <v>412</v>
      </c>
      <c r="B53" s="98">
        <v>438817</v>
      </c>
      <c r="C53" s="99"/>
      <c r="D53" s="99"/>
    </row>
    <row r="54" spans="1:4" ht="12.75">
      <c r="A54" s="22" t="s">
        <v>552</v>
      </c>
      <c r="B54" s="98">
        <v>4100000</v>
      </c>
      <c r="C54" s="99"/>
      <c r="D54" s="99"/>
    </row>
    <row r="55" spans="1:4" ht="12.75">
      <c r="A55" s="22" t="s">
        <v>553</v>
      </c>
      <c r="B55" s="98">
        <v>3870000</v>
      </c>
      <c r="C55" s="99"/>
      <c r="D55" s="99"/>
    </row>
    <row r="56" spans="1:4" ht="12.75">
      <c r="A56" s="11" t="s">
        <v>554</v>
      </c>
      <c r="B56" s="94">
        <f>SUM(B52:D55)</f>
        <v>33979927</v>
      </c>
      <c r="C56" s="99"/>
      <c r="D56" s="99"/>
    </row>
    <row r="57" spans="1:4" ht="12.75">
      <c r="A57" s="22" t="s">
        <v>415</v>
      </c>
      <c r="B57" s="106">
        <v>271420</v>
      </c>
      <c r="C57" s="99"/>
      <c r="D57" s="99"/>
    </row>
    <row r="58" spans="1:4" ht="12.75">
      <c r="A58" s="22" t="s">
        <v>413</v>
      </c>
      <c r="B58" s="101">
        <v>2045</v>
      </c>
      <c r="C58" s="102"/>
      <c r="D58" s="103"/>
    </row>
    <row r="59" spans="1:4" ht="12.75">
      <c r="A59" s="22" t="s">
        <v>414</v>
      </c>
      <c r="B59" s="101">
        <v>269375</v>
      </c>
      <c r="C59" s="102"/>
      <c r="D59" s="103"/>
    </row>
    <row r="60" spans="1:4" ht="12.75">
      <c r="A60" s="22" t="s">
        <v>416</v>
      </c>
      <c r="B60" s="104">
        <v>204739.46</v>
      </c>
      <c r="C60" s="105"/>
      <c r="D60" s="105"/>
    </row>
    <row r="61" spans="1:4" ht="12.75">
      <c r="A61" s="22" t="s">
        <v>417</v>
      </c>
      <c r="B61" s="99"/>
      <c r="C61" s="99"/>
      <c r="D61" s="99"/>
    </row>
    <row r="62" spans="1:4" ht="12.75">
      <c r="A62" s="22" t="s">
        <v>418</v>
      </c>
      <c r="B62" s="98">
        <v>84810</v>
      </c>
      <c r="C62" s="98"/>
      <c r="D62" s="98"/>
    </row>
    <row r="63" spans="1:4" ht="12.75">
      <c r="A63" s="22" t="s">
        <v>419</v>
      </c>
      <c r="B63" s="98">
        <v>1440</v>
      </c>
      <c r="C63" s="98"/>
      <c r="D63" s="98"/>
    </row>
    <row r="64" spans="1:4" ht="12.75">
      <c r="A64" s="22" t="s">
        <v>420</v>
      </c>
      <c r="B64" s="98">
        <v>193</v>
      </c>
      <c r="C64" s="98"/>
      <c r="D64" s="98"/>
    </row>
    <row r="65" spans="1:4" ht="12.75">
      <c r="A65" s="22" t="s">
        <v>421</v>
      </c>
      <c r="B65" s="100">
        <v>36982.46</v>
      </c>
      <c r="C65" s="100"/>
      <c r="D65" s="100"/>
    </row>
    <row r="66" spans="1:4" ht="12.75">
      <c r="A66" s="22" t="s">
        <v>577</v>
      </c>
      <c r="B66" s="98">
        <v>83</v>
      </c>
      <c r="C66" s="98"/>
      <c r="D66" s="98"/>
    </row>
    <row r="67" spans="1:4" ht="12.75">
      <c r="A67" s="22" t="s">
        <v>574</v>
      </c>
      <c r="B67" s="101">
        <v>81229</v>
      </c>
      <c r="C67" s="102"/>
      <c r="D67" s="103"/>
    </row>
    <row r="68" spans="1:4" ht="12.75">
      <c r="A68" s="11" t="s">
        <v>555</v>
      </c>
      <c r="B68" s="92">
        <v>476159.46</v>
      </c>
      <c r="C68" s="93"/>
      <c r="D68" s="93"/>
    </row>
    <row r="69" spans="1:4" ht="12.75" hidden="1">
      <c r="A69" s="22"/>
      <c r="B69" s="18"/>
      <c r="C69" s="30"/>
      <c r="D69" s="30"/>
    </row>
    <row r="70" spans="1:4" ht="12.75">
      <c r="A70" s="22" t="s">
        <v>422</v>
      </c>
      <c r="B70" s="99"/>
      <c r="C70" s="99"/>
      <c r="D70" s="99"/>
    </row>
    <row r="71" spans="1:4" ht="12.75">
      <c r="A71" s="22" t="s">
        <v>423</v>
      </c>
      <c r="B71" s="98">
        <v>1110680</v>
      </c>
      <c r="C71" s="99"/>
      <c r="D71" s="99"/>
    </row>
    <row r="72" spans="1:4" ht="12.75">
      <c r="A72" s="22" t="s">
        <v>424</v>
      </c>
      <c r="B72" s="98">
        <v>12239085</v>
      </c>
      <c r="C72" s="99"/>
      <c r="D72" s="99"/>
    </row>
    <row r="73" spans="1:4" ht="12.75">
      <c r="A73" s="22" t="s">
        <v>569</v>
      </c>
      <c r="B73" s="98">
        <v>300000</v>
      </c>
      <c r="C73" s="99"/>
      <c r="D73" s="99"/>
    </row>
    <row r="74" spans="1:4" ht="12.75">
      <c r="A74" s="11" t="s">
        <v>570</v>
      </c>
      <c r="B74" s="94">
        <v>13649765</v>
      </c>
      <c r="C74" s="84"/>
      <c r="D74" s="84"/>
    </row>
    <row r="75" spans="1:4" ht="12.75">
      <c r="A75" s="11" t="s">
        <v>556</v>
      </c>
      <c r="B75" s="94">
        <v>48739770</v>
      </c>
      <c r="C75" s="99"/>
      <c r="D75" s="99"/>
    </row>
    <row r="76" spans="1:4" ht="12.75" hidden="1">
      <c r="A76" s="7"/>
      <c r="B76" s="94"/>
      <c r="C76" s="84"/>
      <c r="D76" s="84"/>
    </row>
    <row r="77" spans="1:4" ht="12.75">
      <c r="A77" s="31" t="s">
        <v>575</v>
      </c>
      <c r="B77" s="96">
        <v>462952598.27</v>
      </c>
      <c r="C77" s="97"/>
      <c r="D77" s="97"/>
    </row>
    <row r="78" spans="1:4" ht="12.75">
      <c r="A78" s="31" t="s">
        <v>576</v>
      </c>
      <c r="B78" s="96">
        <v>2016000</v>
      </c>
      <c r="C78" s="97"/>
      <c r="D78" s="97"/>
    </row>
    <row r="79" spans="1:4" ht="12.75">
      <c r="A79" s="32" t="s">
        <v>572</v>
      </c>
      <c r="B79" s="94">
        <f>SUM(B77:D78)</f>
        <v>464968598.27</v>
      </c>
      <c r="C79" s="84"/>
      <c r="D79" s="84"/>
    </row>
    <row r="80" spans="1:4" ht="12.75">
      <c r="A80" s="31" t="s">
        <v>560</v>
      </c>
      <c r="B80" s="96">
        <v>2024089</v>
      </c>
      <c r="C80" s="97"/>
      <c r="D80" s="97"/>
    </row>
    <row r="81" spans="1:4" ht="12.75">
      <c r="A81" s="31" t="s">
        <v>561</v>
      </c>
      <c r="B81" s="96">
        <v>6000</v>
      </c>
      <c r="C81" s="97"/>
      <c r="D81" s="97"/>
    </row>
    <row r="82" spans="1:4" ht="12.75">
      <c r="A82" s="31" t="s">
        <v>562</v>
      </c>
      <c r="B82" s="96">
        <v>21562667</v>
      </c>
      <c r="C82" s="97"/>
      <c r="D82" s="97"/>
    </row>
    <row r="83" spans="1:4" ht="12.75">
      <c r="A83" s="31" t="s">
        <v>563</v>
      </c>
      <c r="B83" s="96">
        <v>67620951</v>
      </c>
      <c r="C83" s="97"/>
      <c r="D83" s="97"/>
    </row>
    <row r="84" spans="1:4" ht="12.75">
      <c r="A84" s="31" t="s">
        <v>564</v>
      </c>
      <c r="B84" s="96">
        <v>14000000</v>
      </c>
      <c r="C84" s="97"/>
      <c r="D84" s="97"/>
    </row>
    <row r="85" spans="1:4" ht="12.75">
      <c r="A85" s="31" t="s">
        <v>565</v>
      </c>
      <c r="B85" s="96">
        <v>53620951</v>
      </c>
      <c r="C85" s="97"/>
      <c r="D85" s="97"/>
    </row>
    <row r="86" spans="1:4" ht="12.75">
      <c r="A86" s="31" t="s">
        <v>566</v>
      </c>
      <c r="B86" s="92">
        <v>58036754.27</v>
      </c>
      <c r="C86" s="93"/>
      <c r="D86" s="93"/>
    </row>
    <row r="87" spans="1:4" ht="12.75">
      <c r="A87" s="32" t="s">
        <v>573</v>
      </c>
      <c r="B87" s="95">
        <f>(2024089+6000+2156667+67620951+58036754.27)</f>
        <v>129844461.27000001</v>
      </c>
      <c r="C87" s="95"/>
      <c r="D87" s="95"/>
    </row>
    <row r="88" spans="1:4" ht="12.75">
      <c r="A88" s="31" t="s">
        <v>568</v>
      </c>
      <c r="B88" s="94">
        <v>81229</v>
      </c>
      <c r="C88" s="84"/>
      <c r="D88" s="84"/>
    </row>
    <row r="89" spans="1:4" ht="12.75">
      <c r="A89" s="31" t="s">
        <v>567</v>
      </c>
      <c r="B89" s="94"/>
      <c r="C89" s="84"/>
      <c r="D89" s="84"/>
    </row>
    <row r="90" spans="1:4" ht="12.75">
      <c r="A90" s="32" t="s">
        <v>571</v>
      </c>
      <c r="B90" s="94">
        <v>81229</v>
      </c>
      <c r="C90" s="84"/>
      <c r="D90" s="84"/>
    </row>
  </sheetData>
  <mergeCells count="43">
    <mergeCell ref="A6:D6"/>
    <mergeCell ref="B48:D48"/>
    <mergeCell ref="B49:D49"/>
    <mergeCell ref="B81:D81"/>
    <mergeCell ref="B67:D67"/>
    <mergeCell ref="B50:D50"/>
    <mergeCell ref="B52:D52"/>
    <mergeCell ref="B51:D51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8:D68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80:D80"/>
    <mergeCell ref="B79:D79"/>
    <mergeCell ref="B82:D82"/>
    <mergeCell ref="B83:D83"/>
    <mergeCell ref="B84:D84"/>
    <mergeCell ref="B85:D85"/>
    <mergeCell ref="B86:D86"/>
    <mergeCell ref="B88:D88"/>
    <mergeCell ref="B89:D89"/>
    <mergeCell ref="B90:D90"/>
    <mergeCell ref="B87:D8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C23">
      <selection activeCell="K29" sqref="K29"/>
    </sheetView>
  </sheetViews>
  <sheetFormatPr defaultColWidth="9.140625" defaultRowHeight="12.75"/>
  <cols>
    <col min="2" max="2" width="43.57421875" style="0" customWidth="1"/>
    <col min="3" max="8" width="13.7109375" style="0" bestFit="1" customWidth="1"/>
    <col min="9" max="11" width="11.00390625" style="0" bestFit="1" customWidth="1"/>
    <col min="12" max="12" width="16.00390625" style="0" customWidth="1"/>
  </cols>
  <sheetData>
    <row r="1" spans="1:12" ht="12.75">
      <c r="A1" s="1" t="s">
        <v>0</v>
      </c>
      <c r="L1" s="5" t="s">
        <v>617</v>
      </c>
    </row>
    <row r="2" ht="12.75">
      <c r="A2" s="1" t="s">
        <v>1</v>
      </c>
    </row>
    <row r="3" ht="12.75">
      <c r="A3" s="1" t="s">
        <v>2</v>
      </c>
    </row>
    <row r="5" spans="1:12" ht="12.75">
      <c r="A5" s="74" t="s">
        <v>353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ht="12.75">
      <c r="L6" s="5" t="s">
        <v>4</v>
      </c>
    </row>
    <row r="7" spans="1:12" ht="12.75">
      <c r="A7" s="13" t="s">
        <v>354</v>
      </c>
      <c r="B7" s="14" t="s">
        <v>355</v>
      </c>
      <c r="C7" s="75" t="s">
        <v>356</v>
      </c>
      <c r="D7" s="78"/>
      <c r="E7" s="78"/>
      <c r="F7" s="78"/>
      <c r="G7" s="78"/>
      <c r="H7" s="78"/>
      <c r="I7" s="78"/>
      <c r="J7" s="78"/>
      <c r="K7" s="78"/>
      <c r="L7" s="79"/>
    </row>
    <row r="8" spans="1:12" ht="12.75">
      <c r="A8" s="13"/>
      <c r="B8" s="14"/>
      <c r="C8" s="75" t="s">
        <v>357</v>
      </c>
      <c r="D8" s="76"/>
      <c r="E8" s="77"/>
      <c r="F8" s="75" t="s">
        <v>358</v>
      </c>
      <c r="G8" s="76"/>
      <c r="H8" s="77"/>
      <c r="I8" s="75" t="s">
        <v>359</v>
      </c>
      <c r="J8" s="76"/>
      <c r="K8" s="77"/>
      <c r="L8" s="80" t="s">
        <v>364</v>
      </c>
    </row>
    <row r="9" spans="1:12" ht="12.75">
      <c r="A9" s="13"/>
      <c r="B9" s="14"/>
      <c r="C9" s="7" t="s">
        <v>362</v>
      </c>
      <c r="D9" s="7" t="s">
        <v>360</v>
      </c>
      <c r="E9" s="7" t="s">
        <v>361</v>
      </c>
      <c r="F9" s="7" t="s">
        <v>362</v>
      </c>
      <c r="G9" s="7" t="s">
        <v>360</v>
      </c>
      <c r="H9" s="7" t="s">
        <v>361</v>
      </c>
      <c r="I9" s="7" t="s">
        <v>363</v>
      </c>
      <c r="J9" s="7" t="s">
        <v>360</v>
      </c>
      <c r="K9" s="7" t="s">
        <v>361</v>
      </c>
      <c r="L9" s="81"/>
    </row>
    <row r="10" spans="1:12" ht="12.75">
      <c r="A10" s="16" t="s">
        <v>20</v>
      </c>
      <c r="B10" s="16" t="s">
        <v>365</v>
      </c>
      <c r="C10" s="17">
        <v>143101</v>
      </c>
      <c r="D10" s="17">
        <v>143101</v>
      </c>
      <c r="E10" s="17">
        <v>136033</v>
      </c>
      <c r="F10" s="17">
        <v>143101</v>
      </c>
      <c r="G10" s="17">
        <v>143101</v>
      </c>
      <c r="H10" s="17">
        <v>136033</v>
      </c>
      <c r="I10" s="17"/>
      <c r="J10" s="17"/>
      <c r="K10" s="17"/>
      <c r="L10" s="18">
        <f>(H10/G10)*100</f>
        <v>95.06083116120782</v>
      </c>
    </row>
    <row r="11" spans="1:12" ht="12.75">
      <c r="A11" s="16" t="s">
        <v>21</v>
      </c>
      <c r="B11" s="16" t="s">
        <v>366</v>
      </c>
      <c r="C11" s="17">
        <v>32684</v>
      </c>
      <c r="D11" s="17">
        <v>32684</v>
      </c>
      <c r="E11" s="17">
        <v>46127</v>
      </c>
      <c r="F11" s="17">
        <v>32684</v>
      </c>
      <c r="G11" s="17">
        <v>32684</v>
      </c>
      <c r="H11" s="17">
        <v>46127</v>
      </c>
      <c r="I11" s="17"/>
      <c r="J11" s="17"/>
      <c r="K11" s="17"/>
      <c r="L11" s="17">
        <f aca="true" t="shared" si="0" ref="L11:L33">(H11/G11)*100</f>
        <v>141.1302166197528</v>
      </c>
    </row>
    <row r="12" spans="1:12" ht="12.75">
      <c r="A12" s="16" t="s">
        <v>22</v>
      </c>
      <c r="B12" s="16" t="s">
        <v>367</v>
      </c>
      <c r="C12" s="17">
        <v>7363</v>
      </c>
      <c r="D12" s="17">
        <v>7363</v>
      </c>
      <c r="E12" s="17">
        <v>2685</v>
      </c>
      <c r="F12" s="17">
        <v>7363</v>
      </c>
      <c r="G12" s="17">
        <v>7363</v>
      </c>
      <c r="H12" s="17">
        <v>2685</v>
      </c>
      <c r="I12" s="17"/>
      <c r="J12" s="17"/>
      <c r="K12" s="17"/>
      <c r="L12" s="17">
        <f t="shared" si="0"/>
        <v>36.466114355561594</v>
      </c>
    </row>
    <row r="13" spans="1:12" ht="12.75">
      <c r="A13" s="19" t="s">
        <v>369</v>
      </c>
      <c r="B13" s="19" t="s">
        <v>368</v>
      </c>
      <c r="C13" s="20">
        <v>183148</v>
      </c>
      <c r="D13" s="20">
        <v>183148</v>
      </c>
      <c r="E13" s="20">
        <v>184845</v>
      </c>
      <c r="F13" s="20">
        <v>183148</v>
      </c>
      <c r="G13" s="20">
        <v>183148</v>
      </c>
      <c r="H13" s="20">
        <v>184845</v>
      </c>
      <c r="I13" s="20"/>
      <c r="J13" s="20"/>
      <c r="K13" s="20"/>
      <c r="L13" s="20">
        <f t="shared" si="0"/>
        <v>100.9265730447507</v>
      </c>
    </row>
    <row r="14" spans="1:12" ht="12.75">
      <c r="A14" s="16" t="s">
        <v>20</v>
      </c>
      <c r="B14" s="16" t="s">
        <v>405</v>
      </c>
      <c r="C14" s="17">
        <v>45232</v>
      </c>
      <c r="D14" s="17">
        <v>45232</v>
      </c>
      <c r="E14" s="17">
        <v>54697</v>
      </c>
      <c r="F14" s="17">
        <v>45232</v>
      </c>
      <c r="G14" s="17">
        <v>45232</v>
      </c>
      <c r="H14" s="17">
        <v>54697</v>
      </c>
      <c r="I14" s="17"/>
      <c r="J14" s="17"/>
      <c r="K14" s="17"/>
      <c r="L14" s="17">
        <f t="shared" si="0"/>
        <v>120.92545100813584</v>
      </c>
    </row>
    <row r="15" spans="1:12" ht="12.75">
      <c r="A15" s="16" t="s">
        <v>21</v>
      </c>
      <c r="B15" s="16" t="s">
        <v>370</v>
      </c>
      <c r="C15" s="17">
        <v>396</v>
      </c>
      <c r="D15" s="17">
        <v>396</v>
      </c>
      <c r="E15" s="17">
        <v>104</v>
      </c>
      <c r="F15" s="17">
        <v>396</v>
      </c>
      <c r="G15" s="17">
        <v>396</v>
      </c>
      <c r="H15" s="17">
        <v>104</v>
      </c>
      <c r="I15" s="17"/>
      <c r="J15" s="17"/>
      <c r="K15" s="17"/>
      <c r="L15" s="17">
        <f t="shared" si="0"/>
        <v>26.262626262626267</v>
      </c>
    </row>
    <row r="16" spans="1:12" ht="12.75" hidden="1">
      <c r="A16" s="16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 t="e">
        <f t="shared" si="0"/>
        <v>#DIV/0!</v>
      </c>
    </row>
    <row r="17" spans="1:12" ht="12.75">
      <c r="A17" s="19" t="s">
        <v>371</v>
      </c>
      <c r="B17" s="19" t="s">
        <v>372</v>
      </c>
      <c r="C17" s="20">
        <f aca="true" t="shared" si="1" ref="C17:H17">SUM(C14:C15)</f>
        <v>45628</v>
      </c>
      <c r="D17" s="20">
        <f t="shared" si="1"/>
        <v>45628</v>
      </c>
      <c r="E17" s="20">
        <f t="shared" si="1"/>
        <v>54801</v>
      </c>
      <c r="F17" s="20">
        <f t="shared" si="1"/>
        <v>45628</v>
      </c>
      <c r="G17" s="20">
        <f t="shared" si="1"/>
        <v>45628</v>
      </c>
      <c r="H17" s="20">
        <f t="shared" si="1"/>
        <v>54801</v>
      </c>
      <c r="I17" s="20"/>
      <c r="J17" s="20"/>
      <c r="K17" s="20"/>
      <c r="L17" s="20">
        <f t="shared" si="0"/>
        <v>120.10388358025774</v>
      </c>
    </row>
    <row r="18" spans="1:12" ht="12.75" hidden="1">
      <c r="A18" s="16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 t="e">
        <f t="shared" si="0"/>
        <v>#DIV/0!</v>
      </c>
    </row>
    <row r="19" spans="1:12" ht="12.75">
      <c r="A19" s="16" t="s">
        <v>20</v>
      </c>
      <c r="B19" s="16" t="s">
        <v>373</v>
      </c>
      <c r="C19" s="17">
        <v>32668</v>
      </c>
      <c r="D19" s="17">
        <v>32668</v>
      </c>
      <c r="E19" s="17">
        <v>30318</v>
      </c>
      <c r="F19" s="17">
        <v>32668</v>
      </c>
      <c r="G19" s="17">
        <v>32668</v>
      </c>
      <c r="H19" s="17">
        <v>30318</v>
      </c>
      <c r="I19" s="17"/>
      <c r="J19" s="17"/>
      <c r="K19" s="17"/>
      <c r="L19" s="17">
        <f t="shared" si="0"/>
        <v>92.80641606465042</v>
      </c>
    </row>
    <row r="20" spans="1:12" ht="12.75">
      <c r="A20" s="16" t="s">
        <v>21</v>
      </c>
      <c r="B20" s="16" t="s">
        <v>374</v>
      </c>
      <c r="C20" s="17">
        <v>47820</v>
      </c>
      <c r="D20" s="17">
        <v>49258</v>
      </c>
      <c r="E20" s="17">
        <v>83102</v>
      </c>
      <c r="F20" s="17">
        <v>47820</v>
      </c>
      <c r="G20" s="17">
        <v>49258</v>
      </c>
      <c r="H20" s="17">
        <v>83102</v>
      </c>
      <c r="I20" s="17"/>
      <c r="J20" s="17"/>
      <c r="K20" s="17"/>
      <c r="L20" s="17">
        <f t="shared" si="0"/>
        <v>168.70762109708068</v>
      </c>
    </row>
    <row r="21" spans="1:12" ht="12.75">
      <c r="A21" s="16" t="s">
        <v>22</v>
      </c>
      <c r="B21" s="16" t="s">
        <v>375</v>
      </c>
      <c r="C21" s="17">
        <v>14243</v>
      </c>
      <c r="D21" s="17">
        <v>28543</v>
      </c>
      <c r="E21" s="17">
        <v>45374</v>
      </c>
      <c r="F21" s="17">
        <v>14243</v>
      </c>
      <c r="G21" s="17">
        <v>28543</v>
      </c>
      <c r="H21" s="17">
        <v>45374</v>
      </c>
      <c r="I21" s="17"/>
      <c r="J21" s="17"/>
      <c r="K21" s="17"/>
      <c r="L21" s="17">
        <f t="shared" si="0"/>
        <v>158.9671723364748</v>
      </c>
    </row>
    <row r="22" spans="1:12" ht="12.75">
      <c r="A22" s="16" t="s">
        <v>23</v>
      </c>
      <c r="B22" s="16" t="s">
        <v>376</v>
      </c>
      <c r="C22" s="17">
        <v>1990</v>
      </c>
      <c r="D22" s="17">
        <v>1990</v>
      </c>
      <c r="E22" s="17">
        <v>10195</v>
      </c>
      <c r="F22" s="17">
        <v>1990</v>
      </c>
      <c r="G22" s="17">
        <v>1990</v>
      </c>
      <c r="H22" s="17">
        <v>10195</v>
      </c>
      <c r="I22" s="17"/>
      <c r="J22" s="17"/>
      <c r="K22" s="17"/>
      <c r="L22" s="17">
        <f t="shared" si="0"/>
        <v>512.3115577889447</v>
      </c>
    </row>
    <row r="23" spans="1:12" ht="12.75">
      <c r="A23" s="16" t="s">
        <v>24</v>
      </c>
      <c r="B23" s="16" t="s">
        <v>377</v>
      </c>
      <c r="C23" s="17">
        <v>580</v>
      </c>
      <c r="D23" s="17">
        <v>580</v>
      </c>
      <c r="E23" s="17">
        <v>1995</v>
      </c>
      <c r="F23" s="17">
        <v>580</v>
      </c>
      <c r="G23" s="17">
        <v>580</v>
      </c>
      <c r="H23" s="17">
        <v>1995</v>
      </c>
      <c r="I23" s="17"/>
      <c r="J23" s="17"/>
      <c r="K23" s="17"/>
      <c r="L23" s="17">
        <f t="shared" si="0"/>
        <v>343.9655172413793</v>
      </c>
    </row>
    <row r="24" spans="1:12" ht="12.75">
      <c r="A24" s="19" t="s">
        <v>378</v>
      </c>
      <c r="B24" s="19" t="s">
        <v>379</v>
      </c>
      <c r="C24" s="20">
        <v>102442</v>
      </c>
      <c r="D24" s="20">
        <v>118180</v>
      </c>
      <c r="E24" s="20">
        <v>176213</v>
      </c>
      <c r="F24" s="20">
        <v>102442</v>
      </c>
      <c r="G24" s="20">
        <v>118180</v>
      </c>
      <c r="H24" s="20">
        <v>176213</v>
      </c>
      <c r="I24" s="20"/>
      <c r="J24" s="20"/>
      <c r="K24" s="20"/>
      <c r="L24" s="20">
        <f t="shared" si="0"/>
        <v>149.10560162464037</v>
      </c>
    </row>
    <row r="25" spans="1:12" ht="12.75">
      <c r="A25" s="16" t="s">
        <v>20</v>
      </c>
      <c r="B25" s="16" t="s">
        <v>380</v>
      </c>
      <c r="C25" s="17"/>
      <c r="D25" s="17"/>
      <c r="E25" s="17"/>
      <c r="F25" s="17"/>
      <c r="G25" s="17"/>
      <c r="H25" s="17"/>
      <c r="I25" s="17"/>
      <c r="J25" s="17"/>
      <c r="K25" s="17"/>
      <c r="L25" s="20"/>
    </row>
    <row r="26" spans="1:12" ht="12.75">
      <c r="A26" s="16" t="s">
        <v>21</v>
      </c>
      <c r="B26" s="16" t="s">
        <v>381</v>
      </c>
      <c r="C26" s="17"/>
      <c r="D26" s="17"/>
      <c r="E26" s="17"/>
      <c r="F26" s="17"/>
      <c r="G26" s="17"/>
      <c r="H26" s="17">
        <v>0</v>
      </c>
      <c r="I26" s="17"/>
      <c r="J26" s="17"/>
      <c r="K26" s="17"/>
      <c r="L26" s="20"/>
    </row>
    <row r="27" spans="1:12" ht="12.75">
      <c r="A27" s="16" t="s">
        <v>22</v>
      </c>
      <c r="B27" s="16" t="s">
        <v>382</v>
      </c>
      <c r="C27" s="17">
        <v>22000</v>
      </c>
      <c r="D27" s="17">
        <v>22000</v>
      </c>
      <c r="E27" s="17">
        <v>27022</v>
      </c>
      <c r="F27" s="17">
        <v>6000</v>
      </c>
      <c r="G27" s="17">
        <v>22000</v>
      </c>
      <c r="H27" s="17">
        <v>27989</v>
      </c>
      <c r="I27" s="17">
        <v>16000</v>
      </c>
      <c r="J27" s="17">
        <v>0</v>
      </c>
      <c r="K27" s="17">
        <v>2000</v>
      </c>
      <c r="L27" s="20">
        <f t="shared" si="0"/>
        <v>127.22272727272727</v>
      </c>
    </row>
    <row r="28" spans="1:12" ht="12.75">
      <c r="A28" s="19" t="s">
        <v>383</v>
      </c>
      <c r="B28" s="19" t="s">
        <v>384</v>
      </c>
      <c r="C28" s="20">
        <v>22000</v>
      </c>
      <c r="D28" s="20">
        <v>22000</v>
      </c>
      <c r="E28" s="20">
        <v>29989</v>
      </c>
      <c r="F28" s="20">
        <v>6000</v>
      </c>
      <c r="G28" s="20">
        <v>22000</v>
      </c>
      <c r="H28" s="20">
        <v>27989</v>
      </c>
      <c r="I28" s="20">
        <v>16000</v>
      </c>
      <c r="J28" s="20"/>
      <c r="K28" s="20">
        <v>2000</v>
      </c>
      <c r="L28" s="20">
        <f t="shared" si="0"/>
        <v>127.22272727272727</v>
      </c>
    </row>
    <row r="29" spans="1:12" ht="12.75">
      <c r="A29" s="16" t="s">
        <v>20</v>
      </c>
      <c r="B29" s="16" t="s">
        <v>385</v>
      </c>
      <c r="C29" s="17"/>
      <c r="D29" s="17"/>
      <c r="E29" s="17">
        <v>7326</v>
      </c>
      <c r="F29" s="17"/>
      <c r="G29" s="17"/>
      <c r="H29" s="17">
        <v>7326</v>
      </c>
      <c r="I29" s="17"/>
      <c r="J29" s="17"/>
      <c r="K29" s="17">
        <v>0</v>
      </c>
      <c r="L29" s="20"/>
    </row>
    <row r="30" spans="1:12" ht="12.75">
      <c r="A30" s="16" t="s">
        <v>21</v>
      </c>
      <c r="B30" s="16" t="s">
        <v>386</v>
      </c>
      <c r="C30" s="17">
        <v>29006</v>
      </c>
      <c r="D30" s="17">
        <v>33296</v>
      </c>
      <c r="E30" s="17">
        <v>25125</v>
      </c>
      <c r="F30" s="17">
        <v>29006</v>
      </c>
      <c r="G30" s="17">
        <v>33296</v>
      </c>
      <c r="H30" s="17">
        <v>25125</v>
      </c>
      <c r="I30" s="17"/>
      <c r="J30" s="17"/>
      <c r="K30" s="17"/>
      <c r="L30" s="20">
        <f t="shared" si="0"/>
        <v>75.45951465641518</v>
      </c>
    </row>
    <row r="31" spans="1:12" ht="12.75">
      <c r="A31" s="16" t="s">
        <v>22</v>
      </c>
      <c r="B31" s="16" t="s">
        <v>387</v>
      </c>
      <c r="C31" s="17"/>
      <c r="D31" s="17"/>
      <c r="E31" s="17"/>
      <c r="F31" s="17"/>
      <c r="G31" s="17"/>
      <c r="H31" s="17"/>
      <c r="I31" s="17"/>
      <c r="J31" s="17"/>
      <c r="K31" s="17"/>
      <c r="L31" s="20"/>
    </row>
    <row r="32" spans="1:12" ht="12.75">
      <c r="A32" s="16" t="s">
        <v>23</v>
      </c>
      <c r="B32" s="16" t="s">
        <v>388</v>
      </c>
      <c r="C32" s="17"/>
      <c r="D32" s="17"/>
      <c r="E32" s="17"/>
      <c r="F32" s="17"/>
      <c r="G32" s="17"/>
      <c r="H32" s="17"/>
      <c r="I32" s="17"/>
      <c r="J32" s="17"/>
      <c r="K32" s="17"/>
      <c r="L32" s="20"/>
    </row>
    <row r="33" spans="1:12" ht="12.75">
      <c r="A33" s="16" t="s">
        <v>24</v>
      </c>
      <c r="B33" s="16" t="s">
        <v>389</v>
      </c>
      <c r="C33" s="17">
        <v>17732</v>
      </c>
      <c r="D33" s="17">
        <v>17732</v>
      </c>
      <c r="E33" s="17">
        <v>17462</v>
      </c>
      <c r="F33" s="17">
        <v>17732</v>
      </c>
      <c r="G33" s="17">
        <v>17732</v>
      </c>
      <c r="H33" s="17">
        <v>17462</v>
      </c>
      <c r="I33" s="17"/>
      <c r="J33" s="17"/>
      <c r="K33" s="17"/>
      <c r="L33" s="20">
        <f t="shared" si="0"/>
        <v>98.4773291224904</v>
      </c>
    </row>
    <row r="34" spans="1:12" ht="12.75">
      <c r="A34" s="19" t="s">
        <v>390</v>
      </c>
      <c r="B34" s="19" t="s">
        <v>391</v>
      </c>
      <c r="C34" s="20">
        <f aca="true" t="shared" si="2" ref="C34:H34">SUM(C29:C33)</f>
        <v>46738</v>
      </c>
      <c r="D34" s="20">
        <f t="shared" si="2"/>
        <v>51028</v>
      </c>
      <c r="E34" s="20">
        <f t="shared" si="2"/>
        <v>49913</v>
      </c>
      <c r="F34" s="20">
        <f t="shared" si="2"/>
        <v>46738</v>
      </c>
      <c r="G34" s="20">
        <f t="shared" si="2"/>
        <v>51028</v>
      </c>
      <c r="H34" s="20">
        <f t="shared" si="2"/>
        <v>49913</v>
      </c>
      <c r="I34" s="20"/>
      <c r="J34" s="20"/>
      <c r="K34" s="20">
        <v>0</v>
      </c>
      <c r="L34" s="20"/>
    </row>
    <row r="35" spans="1:12" ht="12.75">
      <c r="A35" s="16" t="s">
        <v>20</v>
      </c>
      <c r="B35" s="16" t="s">
        <v>392</v>
      </c>
      <c r="C35" s="17">
        <v>500</v>
      </c>
      <c r="D35" s="17">
        <v>500</v>
      </c>
      <c r="E35" s="17">
        <v>41745</v>
      </c>
      <c r="F35" s="17"/>
      <c r="G35" s="17"/>
      <c r="H35" s="17"/>
      <c r="I35" s="17">
        <v>500</v>
      </c>
      <c r="J35" s="17">
        <v>500</v>
      </c>
      <c r="K35" s="17">
        <v>41745</v>
      </c>
      <c r="L35" s="20"/>
    </row>
    <row r="36" spans="1:12" ht="12.75">
      <c r="A36" s="16" t="s">
        <v>21</v>
      </c>
      <c r="B36" s="16" t="s">
        <v>393</v>
      </c>
      <c r="C36" s="17"/>
      <c r="D36" s="17"/>
      <c r="E36" s="17"/>
      <c r="F36" s="17"/>
      <c r="G36" s="17"/>
      <c r="H36" s="17"/>
      <c r="I36" s="17"/>
      <c r="J36" s="17"/>
      <c r="K36" s="17"/>
      <c r="L36" s="20"/>
    </row>
    <row r="37" spans="1:12" ht="12.75">
      <c r="A37" s="16" t="s">
        <v>22</v>
      </c>
      <c r="B37" s="16" t="s">
        <v>394</v>
      </c>
      <c r="C37" s="17"/>
      <c r="D37" s="17"/>
      <c r="E37" s="17">
        <v>8936</v>
      </c>
      <c r="F37" s="17"/>
      <c r="G37" s="17"/>
      <c r="H37" s="17"/>
      <c r="I37" s="17"/>
      <c r="J37" s="17"/>
      <c r="K37" s="17">
        <v>8936</v>
      </c>
      <c r="L37" s="20"/>
    </row>
    <row r="38" spans="1:12" ht="12.75">
      <c r="A38" s="19" t="s">
        <v>395</v>
      </c>
      <c r="B38" s="19" t="s">
        <v>396</v>
      </c>
      <c r="C38" s="20">
        <v>500</v>
      </c>
      <c r="D38" s="20">
        <v>500</v>
      </c>
      <c r="E38" s="20">
        <v>50681</v>
      </c>
      <c r="F38" s="20"/>
      <c r="G38" s="20"/>
      <c r="H38" s="20"/>
      <c r="I38" s="20">
        <v>500</v>
      </c>
      <c r="J38" s="20">
        <v>500</v>
      </c>
      <c r="K38" s="20">
        <v>50681</v>
      </c>
      <c r="L38" s="20"/>
    </row>
    <row r="39" spans="1:12" ht="12.75">
      <c r="A39" s="16" t="s">
        <v>20</v>
      </c>
      <c r="B39" s="16" t="s">
        <v>397</v>
      </c>
      <c r="C39" s="17">
        <v>380354</v>
      </c>
      <c r="D39" s="17">
        <v>500348</v>
      </c>
      <c r="E39" s="17">
        <v>55768</v>
      </c>
      <c r="F39" s="17"/>
      <c r="G39" s="17"/>
      <c r="H39" s="17"/>
      <c r="I39" s="17">
        <v>380354</v>
      </c>
      <c r="J39" s="17">
        <v>500348</v>
      </c>
      <c r="K39" s="17">
        <v>55768</v>
      </c>
      <c r="L39" s="20">
        <f>(K39/J39)*100</f>
        <v>11.145842493624437</v>
      </c>
    </row>
    <row r="40" spans="1:12" ht="12.75">
      <c r="A40" s="16" t="s">
        <v>21</v>
      </c>
      <c r="B40" s="16" t="s">
        <v>398</v>
      </c>
      <c r="C40" s="17">
        <v>110</v>
      </c>
      <c r="D40" s="17">
        <v>10910</v>
      </c>
      <c r="E40" s="17">
        <v>15480</v>
      </c>
      <c r="F40" s="17"/>
      <c r="G40" s="17"/>
      <c r="H40" s="17"/>
      <c r="I40" s="17">
        <v>110</v>
      </c>
      <c r="J40" s="17">
        <v>10910</v>
      </c>
      <c r="K40" s="17">
        <v>15480</v>
      </c>
      <c r="L40" s="20">
        <f>(K40/J40)*100</f>
        <v>141.88817598533456</v>
      </c>
    </row>
    <row r="41" spans="1:12" ht="12.75">
      <c r="A41" s="19" t="s">
        <v>399</v>
      </c>
      <c r="B41" s="19" t="s">
        <v>400</v>
      </c>
      <c r="C41" s="20">
        <f aca="true" t="shared" si="3" ref="C41:K41">SUM(C39:C40)</f>
        <v>380464</v>
      </c>
      <c r="D41" s="20">
        <f t="shared" si="3"/>
        <v>511258</v>
      </c>
      <c r="E41" s="20">
        <f t="shared" si="3"/>
        <v>71248</v>
      </c>
      <c r="F41" s="20">
        <f t="shared" si="3"/>
        <v>0</v>
      </c>
      <c r="G41" s="20">
        <f t="shared" si="3"/>
        <v>0</v>
      </c>
      <c r="H41" s="20">
        <f t="shared" si="3"/>
        <v>0</v>
      </c>
      <c r="I41" s="20">
        <f t="shared" si="3"/>
        <v>380464</v>
      </c>
      <c r="J41" s="20">
        <f t="shared" si="3"/>
        <v>511258</v>
      </c>
      <c r="K41" s="20">
        <f t="shared" si="3"/>
        <v>71248</v>
      </c>
      <c r="L41" s="20">
        <f>(K41/J41)*100</f>
        <v>13.935821053166894</v>
      </c>
    </row>
    <row r="42" spans="1:12" ht="12.75">
      <c r="A42" s="16" t="s">
        <v>20</v>
      </c>
      <c r="B42" s="16" t="s">
        <v>401</v>
      </c>
      <c r="C42" s="17">
        <v>1500</v>
      </c>
      <c r="D42" s="17">
        <v>1500</v>
      </c>
      <c r="E42" s="17">
        <v>6618</v>
      </c>
      <c r="F42" s="17"/>
      <c r="G42" s="17"/>
      <c r="H42" s="17"/>
      <c r="I42" s="17">
        <v>1500</v>
      </c>
      <c r="J42" s="17">
        <v>1500</v>
      </c>
      <c r="K42" s="17">
        <v>6618</v>
      </c>
      <c r="L42" s="20">
        <f>(K42/J42)*100</f>
        <v>441.2</v>
      </c>
    </row>
    <row r="43" spans="1:12" ht="12.75">
      <c r="A43" s="16" t="s">
        <v>21</v>
      </c>
      <c r="B43" s="16" t="s">
        <v>402</v>
      </c>
      <c r="C43" s="21">
        <v>101453</v>
      </c>
      <c r="D43" s="21">
        <v>101453</v>
      </c>
      <c r="E43" s="21">
        <v>125763</v>
      </c>
      <c r="F43" s="20"/>
      <c r="G43" s="20"/>
      <c r="H43" s="20"/>
      <c r="I43" s="47">
        <v>101453</v>
      </c>
      <c r="J43" s="47">
        <v>101453</v>
      </c>
      <c r="K43" s="47">
        <v>125763</v>
      </c>
      <c r="L43" s="20">
        <f>(K43/J43)*100</f>
        <v>123.96183454407459</v>
      </c>
    </row>
    <row r="44" spans="1:12" ht="12.75">
      <c r="A44" s="16" t="s">
        <v>22</v>
      </c>
      <c r="B44" s="16" t="s">
        <v>403</v>
      </c>
      <c r="C44" s="17"/>
      <c r="D44" s="17">
        <v>32605</v>
      </c>
      <c r="E44" s="17"/>
      <c r="F44" s="17"/>
      <c r="G44" s="17">
        <v>32605</v>
      </c>
      <c r="H44" s="17"/>
      <c r="I44" s="17"/>
      <c r="J44" s="17"/>
      <c r="K44" s="17"/>
      <c r="L44" s="20"/>
    </row>
    <row r="45" spans="1:12" ht="12.75">
      <c r="A45" s="16" t="s">
        <v>23</v>
      </c>
      <c r="B45" s="16" t="s">
        <v>536</v>
      </c>
      <c r="C45" s="17"/>
      <c r="D45" s="17"/>
      <c r="E45" s="17">
        <v>652</v>
      </c>
      <c r="F45" s="17"/>
      <c r="G45" s="17"/>
      <c r="H45" s="17">
        <v>652</v>
      </c>
      <c r="I45" s="17"/>
      <c r="J45" s="17"/>
      <c r="K45" s="17"/>
      <c r="L45" s="20"/>
    </row>
    <row r="46" spans="1:12" ht="12.75">
      <c r="A46" s="19" t="s">
        <v>404</v>
      </c>
      <c r="B46" s="19" t="s">
        <v>357</v>
      </c>
      <c r="C46" s="20">
        <f>(C13+C17+C24+C28+C34+C38+C41+C42+C43)</f>
        <v>883873</v>
      </c>
      <c r="D46" s="20">
        <f>(D13+D17+D24+D28+D34+D38+D41+D42+D43+D44)</f>
        <v>1067300</v>
      </c>
      <c r="E46" s="20">
        <f aca="true" t="shared" si="4" ref="E46:K46">(E13+E17+E24+E28+E34+E38+E41+E42+E43)</f>
        <v>750071</v>
      </c>
      <c r="F46" s="20">
        <f t="shared" si="4"/>
        <v>383956</v>
      </c>
      <c r="G46" s="20">
        <f>(G13+G17+G24+G28+G34+G38+G41+G42+G43+G44)</f>
        <v>452589</v>
      </c>
      <c r="H46" s="20">
        <f t="shared" si="4"/>
        <v>493761</v>
      </c>
      <c r="I46" s="20">
        <f t="shared" si="4"/>
        <v>499917</v>
      </c>
      <c r="J46" s="20">
        <f t="shared" si="4"/>
        <v>614711</v>
      </c>
      <c r="K46" s="20">
        <f t="shared" si="4"/>
        <v>256310</v>
      </c>
      <c r="L46" s="20">
        <f>(E46/D46)*100</f>
        <v>70.2774290265155</v>
      </c>
    </row>
    <row r="47" spans="3:12" ht="12.75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3:12" ht="12.75">
      <c r="C48" s="6"/>
      <c r="D48" s="6"/>
      <c r="E48" s="6"/>
      <c r="F48" s="6"/>
      <c r="G48" s="6"/>
      <c r="H48" s="6"/>
      <c r="I48" s="6"/>
      <c r="J48" s="6"/>
      <c r="K48" s="6"/>
      <c r="L48" s="6"/>
    </row>
    <row r="49" ht="12.75">
      <c r="B49" t="s">
        <v>537</v>
      </c>
    </row>
  </sheetData>
  <mergeCells count="6">
    <mergeCell ref="A5:L5"/>
    <mergeCell ref="C8:E8"/>
    <mergeCell ref="F8:H8"/>
    <mergeCell ref="I8:K8"/>
    <mergeCell ref="C7:L7"/>
    <mergeCell ref="L8:L9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22">
      <selection activeCell="K2" sqref="K2"/>
    </sheetView>
  </sheetViews>
  <sheetFormatPr defaultColWidth="9.140625" defaultRowHeight="12.75"/>
  <cols>
    <col min="2" max="2" width="37.140625" style="0" customWidth="1"/>
    <col min="3" max="3" width="13.7109375" style="0" bestFit="1" customWidth="1"/>
    <col min="4" max="4" width="12.421875" style="0" customWidth="1"/>
    <col min="5" max="5" width="11.7109375" style="0" customWidth="1"/>
    <col min="6" max="6" width="10.00390625" style="0" customWidth="1"/>
    <col min="7" max="7" width="10.7109375" style="0" customWidth="1"/>
    <col min="8" max="8" width="13.28125" style="0" customWidth="1"/>
    <col min="9" max="9" width="12.57421875" style="0" customWidth="1"/>
    <col min="10" max="10" width="10.57421875" style="0" customWidth="1"/>
    <col min="11" max="11" width="9.57421875" style="0" customWidth="1"/>
  </cols>
  <sheetData>
    <row r="1" spans="1:11" ht="12.75">
      <c r="A1" s="1" t="s">
        <v>0</v>
      </c>
      <c r="B1" s="1"/>
      <c r="K1" t="s">
        <v>618</v>
      </c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5" spans="1:11" ht="12.75">
      <c r="A5" s="67" t="s">
        <v>470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ht="12.75">
      <c r="K6" s="5" t="s">
        <v>4</v>
      </c>
    </row>
    <row r="8" spans="1:11" ht="12.75">
      <c r="A8" s="70" t="s">
        <v>354</v>
      </c>
      <c r="B8" s="70" t="s">
        <v>471</v>
      </c>
      <c r="C8" s="60" t="s">
        <v>472</v>
      </c>
      <c r="D8" s="60"/>
      <c r="E8" s="60"/>
      <c r="F8" s="60"/>
      <c r="G8" s="60" t="s">
        <v>473</v>
      </c>
      <c r="H8" s="60"/>
      <c r="I8" s="60"/>
      <c r="J8" s="60"/>
      <c r="K8" s="82" t="s">
        <v>474</v>
      </c>
    </row>
    <row r="9" spans="1:11" ht="25.5">
      <c r="A9" s="70"/>
      <c r="B9" s="70"/>
      <c r="C9" s="10" t="s">
        <v>362</v>
      </c>
      <c r="D9" s="10" t="s">
        <v>360</v>
      </c>
      <c r="E9" s="10" t="s">
        <v>361</v>
      </c>
      <c r="F9" s="10" t="s">
        <v>467</v>
      </c>
      <c r="G9" s="10" t="s">
        <v>362</v>
      </c>
      <c r="H9" s="10" t="s">
        <v>360</v>
      </c>
      <c r="I9" s="10" t="s">
        <v>361</v>
      </c>
      <c r="J9" s="10" t="s">
        <v>467</v>
      </c>
      <c r="K9" s="82"/>
    </row>
    <row r="10" spans="1:11" ht="12.75">
      <c r="A10" s="7" t="s">
        <v>20</v>
      </c>
      <c r="B10" s="11" t="s">
        <v>477</v>
      </c>
      <c r="C10" s="25">
        <v>56250</v>
      </c>
      <c r="D10" s="25">
        <v>56250</v>
      </c>
      <c r="E10" s="25">
        <v>20000</v>
      </c>
      <c r="F10" s="25">
        <v>0</v>
      </c>
      <c r="G10" s="25">
        <v>60439</v>
      </c>
      <c r="H10" s="25">
        <v>60877</v>
      </c>
      <c r="I10" s="25">
        <v>73362</v>
      </c>
      <c r="J10" s="25">
        <v>121</v>
      </c>
      <c r="K10" s="22"/>
    </row>
    <row r="11" spans="1:11" ht="12.75">
      <c r="A11" s="7" t="s">
        <v>21</v>
      </c>
      <c r="B11" s="11" t="s">
        <v>478</v>
      </c>
      <c r="C11" s="25">
        <v>0</v>
      </c>
      <c r="D11" s="25">
        <v>105720</v>
      </c>
      <c r="E11" s="25">
        <v>0</v>
      </c>
      <c r="F11" s="25">
        <v>0</v>
      </c>
      <c r="G11" s="25">
        <v>3699</v>
      </c>
      <c r="H11" s="25">
        <v>119991</v>
      </c>
      <c r="I11" s="25">
        <v>4538</v>
      </c>
      <c r="J11" s="25">
        <v>4</v>
      </c>
      <c r="K11" s="22"/>
    </row>
    <row r="12" spans="1:11" ht="12.75">
      <c r="A12" s="7" t="s">
        <v>22</v>
      </c>
      <c r="B12" s="11" t="s">
        <v>476</v>
      </c>
      <c r="C12" s="25">
        <v>0</v>
      </c>
      <c r="D12" s="25">
        <v>0</v>
      </c>
      <c r="E12" s="25">
        <v>0</v>
      </c>
      <c r="F12" s="25">
        <v>0</v>
      </c>
      <c r="G12" s="25">
        <v>7820</v>
      </c>
      <c r="H12" s="25">
        <v>7820</v>
      </c>
      <c r="I12" s="25">
        <v>5886</v>
      </c>
      <c r="J12" s="25">
        <v>75</v>
      </c>
      <c r="K12" s="22"/>
    </row>
    <row r="13" spans="1:11" ht="12.75">
      <c r="A13" s="7" t="s">
        <v>23</v>
      </c>
      <c r="B13" s="11" t="s">
        <v>479</v>
      </c>
      <c r="C13" s="25">
        <v>13249</v>
      </c>
      <c r="D13" s="25">
        <v>13249</v>
      </c>
      <c r="E13" s="25">
        <v>9793</v>
      </c>
      <c r="F13" s="25">
        <v>74</v>
      </c>
      <c r="G13" s="25">
        <v>24326</v>
      </c>
      <c r="H13" s="25">
        <v>24326</v>
      </c>
      <c r="I13" s="25">
        <v>17672</v>
      </c>
      <c r="J13" s="25">
        <v>73</v>
      </c>
      <c r="K13" s="57">
        <v>4</v>
      </c>
    </row>
    <row r="14" spans="1:11" ht="12.75">
      <c r="A14" s="7" t="s">
        <v>24</v>
      </c>
      <c r="B14" s="11" t="s">
        <v>480</v>
      </c>
      <c r="C14" s="25">
        <v>10967</v>
      </c>
      <c r="D14" s="25">
        <v>10967</v>
      </c>
      <c r="E14" s="25">
        <v>6933</v>
      </c>
      <c r="F14" s="25">
        <v>63</v>
      </c>
      <c r="G14" s="25">
        <v>11360</v>
      </c>
      <c r="H14" s="25">
        <v>11360</v>
      </c>
      <c r="I14" s="25">
        <v>8097</v>
      </c>
      <c r="J14" s="25">
        <v>71</v>
      </c>
      <c r="K14" s="57">
        <v>3</v>
      </c>
    </row>
    <row r="15" spans="1:11" ht="12.75">
      <c r="A15" s="7" t="s">
        <v>25</v>
      </c>
      <c r="B15" s="11" t="s">
        <v>475</v>
      </c>
      <c r="C15" s="25">
        <v>9894</v>
      </c>
      <c r="D15" s="25">
        <v>9894</v>
      </c>
      <c r="E15" s="25">
        <v>7123</v>
      </c>
      <c r="F15" s="25">
        <v>72</v>
      </c>
      <c r="G15" s="25">
        <v>5000</v>
      </c>
      <c r="H15" s="25">
        <v>5000</v>
      </c>
      <c r="I15" s="25">
        <v>6055</v>
      </c>
      <c r="J15" s="25">
        <v>121</v>
      </c>
      <c r="K15" s="22"/>
    </row>
    <row r="16" spans="1:11" ht="12.75">
      <c r="A16" s="7" t="s">
        <v>26</v>
      </c>
      <c r="B16" s="11" t="s">
        <v>523</v>
      </c>
      <c r="C16" s="25">
        <v>0</v>
      </c>
      <c r="D16" s="25">
        <v>0</v>
      </c>
      <c r="E16" s="25">
        <v>0</v>
      </c>
      <c r="F16" s="25"/>
      <c r="G16" s="25">
        <v>0</v>
      </c>
      <c r="H16" s="25">
        <v>0</v>
      </c>
      <c r="I16" s="25">
        <v>150</v>
      </c>
      <c r="J16" s="25"/>
      <c r="K16" s="22"/>
    </row>
    <row r="17" spans="1:11" ht="12.75">
      <c r="A17" s="7" t="s">
        <v>19</v>
      </c>
      <c r="B17" s="11" t="s">
        <v>1</v>
      </c>
      <c r="C17" s="25">
        <v>340747</v>
      </c>
      <c r="D17" s="25">
        <v>426132</v>
      </c>
      <c r="E17" s="25">
        <v>225334</v>
      </c>
      <c r="F17" s="25">
        <v>55</v>
      </c>
      <c r="G17" s="25">
        <v>235683</v>
      </c>
      <c r="H17" s="25">
        <v>255273</v>
      </c>
      <c r="I17" s="25">
        <v>352693</v>
      </c>
      <c r="J17" s="25">
        <v>136</v>
      </c>
      <c r="K17" s="57">
        <v>22</v>
      </c>
    </row>
    <row r="18" spans="1:11" ht="12.75">
      <c r="A18" s="7" t="s">
        <v>27</v>
      </c>
      <c r="B18" s="11" t="s">
        <v>414</v>
      </c>
      <c r="C18" s="25">
        <v>566</v>
      </c>
      <c r="D18" s="25">
        <v>566</v>
      </c>
      <c r="E18" s="25">
        <v>1209</v>
      </c>
      <c r="F18" s="25">
        <v>214</v>
      </c>
      <c r="G18" s="25">
        <v>566</v>
      </c>
      <c r="H18" s="25">
        <v>566</v>
      </c>
      <c r="I18" s="25">
        <v>1472</v>
      </c>
      <c r="J18" s="25">
        <v>260</v>
      </c>
      <c r="K18" s="22"/>
    </row>
    <row r="19" spans="1:11" ht="12.75">
      <c r="A19" s="7" t="s">
        <v>28</v>
      </c>
      <c r="B19" s="11" t="s">
        <v>524</v>
      </c>
      <c r="C19" s="25">
        <v>282800</v>
      </c>
      <c r="D19" s="25">
        <v>275122</v>
      </c>
      <c r="E19" s="25">
        <v>307541</v>
      </c>
      <c r="F19" s="25">
        <v>112</v>
      </c>
      <c r="G19" s="25">
        <v>3352</v>
      </c>
      <c r="H19" s="25">
        <v>3352</v>
      </c>
      <c r="I19" s="25">
        <v>0</v>
      </c>
      <c r="J19" s="25"/>
      <c r="K19" s="22"/>
    </row>
    <row r="20" spans="1:11" ht="12.75">
      <c r="A20" s="7" t="s">
        <v>29</v>
      </c>
      <c r="B20" s="11" t="s">
        <v>525</v>
      </c>
      <c r="C20" s="25">
        <v>-15215</v>
      </c>
      <c r="D20" s="25">
        <v>-15215</v>
      </c>
      <c r="E20" s="25">
        <v>-8679</v>
      </c>
      <c r="F20" s="25">
        <v>57</v>
      </c>
      <c r="G20" s="25">
        <v>0</v>
      </c>
      <c r="H20" s="25">
        <v>0</v>
      </c>
      <c r="I20" s="25">
        <v>0</v>
      </c>
      <c r="J20" s="25"/>
      <c r="K20" s="22"/>
    </row>
    <row r="21" spans="1:11" ht="12.75">
      <c r="A21" s="7" t="s">
        <v>30</v>
      </c>
      <c r="B21" s="11" t="s">
        <v>481</v>
      </c>
      <c r="C21" s="25">
        <v>83935</v>
      </c>
      <c r="D21" s="25">
        <v>69635</v>
      </c>
      <c r="E21" s="25">
        <v>102587</v>
      </c>
      <c r="F21" s="25">
        <v>147</v>
      </c>
      <c r="G21" s="25">
        <v>100530</v>
      </c>
      <c r="H21" s="25">
        <v>115032</v>
      </c>
      <c r="I21" s="25">
        <v>117523</v>
      </c>
      <c r="J21" s="25">
        <v>102</v>
      </c>
      <c r="K21" s="57">
        <v>24</v>
      </c>
    </row>
    <row r="22" spans="1:11" ht="12.75">
      <c r="A22" s="7" t="s">
        <v>31</v>
      </c>
      <c r="B22" s="11" t="s">
        <v>482</v>
      </c>
      <c r="C22" s="25">
        <v>2135</v>
      </c>
      <c r="D22" s="25">
        <v>2135</v>
      </c>
      <c r="E22" s="25">
        <v>2135</v>
      </c>
      <c r="F22" s="25">
        <v>100</v>
      </c>
      <c r="G22" s="25">
        <v>700</v>
      </c>
      <c r="H22" s="25">
        <v>700</v>
      </c>
      <c r="I22" s="25">
        <v>630</v>
      </c>
      <c r="J22" s="25">
        <v>90</v>
      </c>
      <c r="K22" s="22"/>
    </row>
    <row r="23" spans="1:11" ht="12.75">
      <c r="A23" s="7" t="s">
        <v>32</v>
      </c>
      <c r="B23" s="11" t="s">
        <v>483</v>
      </c>
      <c r="C23" s="25">
        <v>3974</v>
      </c>
      <c r="D23" s="25">
        <v>3974</v>
      </c>
      <c r="E23" s="25">
        <v>3974</v>
      </c>
      <c r="F23" s="25">
        <v>100</v>
      </c>
      <c r="G23" s="25">
        <v>6085</v>
      </c>
      <c r="H23" s="25">
        <v>6085</v>
      </c>
      <c r="I23" s="25">
        <v>715</v>
      </c>
      <c r="J23" s="25">
        <v>12</v>
      </c>
      <c r="K23" s="22"/>
    </row>
    <row r="24" spans="1:11" ht="12.75">
      <c r="A24" s="7" t="s">
        <v>33</v>
      </c>
      <c r="B24" s="11" t="s">
        <v>484</v>
      </c>
      <c r="C24" s="25">
        <v>15823</v>
      </c>
      <c r="D24" s="25">
        <v>15823</v>
      </c>
      <c r="E24" s="25">
        <v>21095</v>
      </c>
      <c r="F24" s="25">
        <v>133</v>
      </c>
      <c r="G24" s="25">
        <v>40189</v>
      </c>
      <c r="H24" s="25">
        <v>40189</v>
      </c>
      <c r="I24" s="25">
        <v>48228</v>
      </c>
      <c r="J24" s="25">
        <v>120</v>
      </c>
      <c r="K24" s="57">
        <v>10</v>
      </c>
    </row>
    <row r="25" spans="1:11" ht="12.75">
      <c r="A25" s="7" t="s">
        <v>34</v>
      </c>
      <c r="B25" s="11" t="s">
        <v>487</v>
      </c>
      <c r="C25" s="25">
        <v>4360</v>
      </c>
      <c r="D25" s="25">
        <v>4360</v>
      </c>
      <c r="E25" s="25">
        <v>4360</v>
      </c>
      <c r="F25" s="25">
        <v>100</v>
      </c>
      <c r="G25" s="25">
        <v>2151</v>
      </c>
      <c r="H25" s="25">
        <v>2151</v>
      </c>
      <c r="I25" s="25">
        <v>56</v>
      </c>
      <c r="J25" s="25">
        <v>3</v>
      </c>
      <c r="K25" s="22"/>
    </row>
    <row r="26" spans="1:11" ht="12.75">
      <c r="A26" s="7" t="s">
        <v>35</v>
      </c>
      <c r="B26" s="11" t="s">
        <v>485</v>
      </c>
      <c r="C26" s="25">
        <v>16215</v>
      </c>
      <c r="D26" s="25">
        <v>16215</v>
      </c>
      <c r="E26" s="25">
        <v>16720</v>
      </c>
      <c r="F26" s="25">
        <v>103</v>
      </c>
      <c r="G26" s="25">
        <v>44563</v>
      </c>
      <c r="H26" s="25">
        <v>44563</v>
      </c>
      <c r="I26" s="25">
        <v>37410</v>
      </c>
      <c r="J26" s="25">
        <v>84</v>
      </c>
      <c r="K26" s="57">
        <v>11</v>
      </c>
    </row>
    <row r="27" spans="1:11" ht="12.75">
      <c r="A27" s="7" t="s">
        <v>36</v>
      </c>
      <c r="B27" s="11" t="s">
        <v>486</v>
      </c>
      <c r="C27" s="25">
        <v>3466</v>
      </c>
      <c r="D27" s="25">
        <v>3466</v>
      </c>
      <c r="E27" s="25">
        <v>3466</v>
      </c>
      <c r="F27" s="25">
        <v>100</v>
      </c>
      <c r="G27" s="25">
        <v>2101</v>
      </c>
      <c r="H27" s="25">
        <v>2101</v>
      </c>
      <c r="I27" s="25">
        <v>56</v>
      </c>
      <c r="J27" s="25">
        <v>3</v>
      </c>
      <c r="K27" s="22"/>
    </row>
    <row r="28" spans="1:11" ht="12.75">
      <c r="A28" s="7" t="s">
        <v>37</v>
      </c>
      <c r="B28" s="11" t="s">
        <v>488</v>
      </c>
      <c r="C28" s="25">
        <v>0</v>
      </c>
      <c r="D28" s="25">
        <v>0</v>
      </c>
      <c r="E28" s="25">
        <v>3063</v>
      </c>
      <c r="F28" s="25"/>
      <c r="G28" s="25">
        <v>264825</v>
      </c>
      <c r="H28" s="25">
        <v>264825</v>
      </c>
      <c r="I28" s="25">
        <v>19951</v>
      </c>
      <c r="J28" s="25">
        <v>8</v>
      </c>
      <c r="K28" s="22"/>
    </row>
    <row r="29" spans="1:11" ht="12.75">
      <c r="A29" s="7" t="s">
        <v>38</v>
      </c>
      <c r="B29" s="11" t="s">
        <v>489</v>
      </c>
      <c r="C29" s="25">
        <v>0</v>
      </c>
      <c r="D29" s="25">
        <v>0</v>
      </c>
      <c r="E29" s="25">
        <v>0</v>
      </c>
      <c r="F29" s="25"/>
      <c r="G29" s="25">
        <v>2864</v>
      </c>
      <c r="H29" s="25">
        <v>2864</v>
      </c>
      <c r="I29" s="25">
        <v>3780</v>
      </c>
      <c r="J29" s="25">
        <v>132</v>
      </c>
      <c r="K29" s="57">
        <v>1</v>
      </c>
    </row>
    <row r="30" spans="1:11" ht="12.75">
      <c r="A30" s="7" t="s">
        <v>39</v>
      </c>
      <c r="B30" s="11" t="s">
        <v>490</v>
      </c>
      <c r="C30" s="25">
        <v>23405</v>
      </c>
      <c r="D30" s="25">
        <v>23405</v>
      </c>
      <c r="E30" s="25">
        <v>4171</v>
      </c>
      <c r="F30" s="25">
        <v>18</v>
      </c>
      <c r="G30" s="25">
        <v>22884</v>
      </c>
      <c r="H30" s="25">
        <v>22884</v>
      </c>
      <c r="I30" s="25">
        <v>21755</v>
      </c>
      <c r="J30" s="25">
        <v>95</v>
      </c>
      <c r="K30" s="57">
        <v>1</v>
      </c>
    </row>
    <row r="31" spans="1:11" ht="12.75">
      <c r="A31" s="7" t="s">
        <v>40</v>
      </c>
      <c r="B31" s="11" t="s">
        <v>491</v>
      </c>
      <c r="C31" s="25">
        <v>3725</v>
      </c>
      <c r="D31" s="25">
        <v>3725</v>
      </c>
      <c r="E31" s="25">
        <v>0</v>
      </c>
      <c r="F31" s="25"/>
      <c r="G31" s="25">
        <v>3051</v>
      </c>
      <c r="H31" s="25">
        <v>3051</v>
      </c>
      <c r="I31" s="25">
        <v>2821</v>
      </c>
      <c r="J31" s="25">
        <v>92</v>
      </c>
      <c r="K31" s="57">
        <v>1</v>
      </c>
    </row>
    <row r="32" spans="1:11" ht="12.75">
      <c r="A32" s="7" t="s">
        <v>41</v>
      </c>
      <c r="B32" s="11" t="s">
        <v>492</v>
      </c>
      <c r="C32" s="25">
        <v>0</v>
      </c>
      <c r="D32" s="25">
        <v>0</v>
      </c>
      <c r="E32" s="25">
        <v>0</v>
      </c>
      <c r="F32" s="25"/>
      <c r="G32" s="25">
        <v>0</v>
      </c>
      <c r="H32" s="25">
        <v>0</v>
      </c>
      <c r="I32" s="25">
        <v>1536</v>
      </c>
      <c r="J32" s="25"/>
      <c r="K32" s="22"/>
    </row>
    <row r="33" spans="1:11" ht="12.75">
      <c r="A33" s="7" t="s">
        <v>42</v>
      </c>
      <c r="B33" s="11" t="s">
        <v>493</v>
      </c>
      <c r="C33" s="25">
        <v>450</v>
      </c>
      <c r="D33" s="25">
        <v>450</v>
      </c>
      <c r="E33" s="25">
        <v>0</v>
      </c>
      <c r="F33" s="25"/>
      <c r="G33" s="25">
        <v>445</v>
      </c>
      <c r="H33" s="25">
        <v>445</v>
      </c>
      <c r="I33" s="25">
        <v>445</v>
      </c>
      <c r="J33" s="25">
        <v>100</v>
      </c>
      <c r="K33" s="22"/>
    </row>
    <row r="34" spans="1:11" ht="12.75">
      <c r="A34" s="7" t="s">
        <v>43</v>
      </c>
      <c r="B34" s="11" t="s">
        <v>494</v>
      </c>
      <c r="C34" s="25">
        <v>6000</v>
      </c>
      <c r="D34" s="25">
        <v>6000</v>
      </c>
      <c r="E34" s="25">
        <v>827</v>
      </c>
      <c r="F34" s="25"/>
      <c r="G34" s="25">
        <v>4672</v>
      </c>
      <c r="H34" s="25">
        <v>4672</v>
      </c>
      <c r="I34" s="25">
        <v>4779</v>
      </c>
      <c r="J34" s="25">
        <v>100</v>
      </c>
      <c r="K34" s="22"/>
    </row>
    <row r="35" spans="1:11" ht="12.75">
      <c r="A35" s="7" t="s">
        <v>44</v>
      </c>
      <c r="B35" s="11" t="s">
        <v>495</v>
      </c>
      <c r="C35" s="25">
        <v>1200</v>
      </c>
      <c r="D35" s="25">
        <v>1200</v>
      </c>
      <c r="E35" s="25">
        <v>1200</v>
      </c>
      <c r="F35" s="25">
        <v>100</v>
      </c>
      <c r="G35" s="25">
        <v>1200</v>
      </c>
      <c r="H35" s="25">
        <v>1200</v>
      </c>
      <c r="I35" s="25">
        <v>2041</v>
      </c>
      <c r="J35" s="25">
        <v>170</v>
      </c>
      <c r="K35" s="22"/>
    </row>
    <row r="36" spans="1:11" ht="12.75">
      <c r="A36" s="7" t="s">
        <v>45</v>
      </c>
      <c r="B36" s="11" t="s">
        <v>496</v>
      </c>
      <c r="C36" s="25">
        <v>2500</v>
      </c>
      <c r="D36" s="25">
        <v>2500</v>
      </c>
      <c r="E36" s="25">
        <v>2500</v>
      </c>
      <c r="F36" s="25">
        <v>100</v>
      </c>
      <c r="G36" s="25">
        <v>2500</v>
      </c>
      <c r="H36" s="25">
        <v>2500</v>
      </c>
      <c r="I36" s="25">
        <v>2363</v>
      </c>
      <c r="J36" s="25">
        <v>95</v>
      </c>
      <c r="K36" s="22"/>
    </row>
    <row r="37" spans="1:11" ht="12.75">
      <c r="A37" s="7" t="s">
        <v>46</v>
      </c>
      <c r="B37" s="11" t="s">
        <v>497</v>
      </c>
      <c r="C37" s="25">
        <v>0</v>
      </c>
      <c r="D37" s="25">
        <v>0</v>
      </c>
      <c r="E37" s="25">
        <v>0</v>
      </c>
      <c r="F37" s="25"/>
      <c r="G37" s="25">
        <v>0</v>
      </c>
      <c r="H37" s="25">
        <v>0</v>
      </c>
      <c r="I37" s="25">
        <v>91</v>
      </c>
      <c r="J37" s="25"/>
      <c r="K37" s="22"/>
    </row>
    <row r="38" spans="1:11" ht="12.75">
      <c r="A38" s="7" t="s">
        <v>47</v>
      </c>
      <c r="B38" s="11" t="s">
        <v>498</v>
      </c>
      <c r="C38" s="25">
        <v>100</v>
      </c>
      <c r="D38" s="25">
        <v>100</v>
      </c>
      <c r="E38" s="25">
        <v>0</v>
      </c>
      <c r="F38" s="25"/>
      <c r="G38" s="25">
        <v>100</v>
      </c>
      <c r="H38" s="25">
        <v>100</v>
      </c>
      <c r="I38" s="25">
        <v>30</v>
      </c>
      <c r="J38" s="25">
        <v>30</v>
      </c>
      <c r="K38" s="22"/>
    </row>
    <row r="39" spans="1:11" ht="12.75">
      <c r="A39" s="7" t="s">
        <v>48</v>
      </c>
      <c r="B39" s="11" t="s">
        <v>499</v>
      </c>
      <c r="C39" s="25">
        <v>150</v>
      </c>
      <c r="D39" s="25">
        <v>150</v>
      </c>
      <c r="E39" s="25">
        <v>0</v>
      </c>
      <c r="F39" s="25"/>
      <c r="G39" s="25">
        <v>150</v>
      </c>
      <c r="H39" s="25">
        <v>150</v>
      </c>
      <c r="I39" s="25">
        <v>60</v>
      </c>
      <c r="J39" s="25">
        <v>40</v>
      </c>
      <c r="K39" s="22"/>
    </row>
    <row r="40" spans="1:11" ht="12.75">
      <c r="A40" s="7" t="s">
        <v>49</v>
      </c>
      <c r="B40" s="11" t="s">
        <v>526</v>
      </c>
      <c r="C40" s="25">
        <v>0</v>
      </c>
      <c r="D40" s="25">
        <v>0</v>
      </c>
      <c r="E40" s="25">
        <v>0</v>
      </c>
      <c r="F40" s="25"/>
      <c r="G40" s="25">
        <v>754</v>
      </c>
      <c r="H40" s="25">
        <v>754</v>
      </c>
      <c r="I40" s="25">
        <v>545</v>
      </c>
      <c r="J40" s="25">
        <v>100</v>
      </c>
      <c r="K40" s="22"/>
    </row>
    <row r="41" spans="1:11" ht="12.75">
      <c r="A41" s="7" t="s">
        <v>50</v>
      </c>
      <c r="B41" s="11" t="s">
        <v>527</v>
      </c>
      <c r="C41" s="25">
        <v>868</v>
      </c>
      <c r="D41" s="25">
        <v>868</v>
      </c>
      <c r="E41" s="25">
        <v>519</v>
      </c>
      <c r="F41" s="25">
        <v>60</v>
      </c>
      <c r="G41" s="25">
        <v>660</v>
      </c>
      <c r="H41" s="25">
        <v>660</v>
      </c>
      <c r="I41" s="25">
        <v>5242</v>
      </c>
      <c r="J41" s="25"/>
      <c r="K41" s="22"/>
    </row>
    <row r="42" spans="1:11" ht="12.75">
      <c r="A42" s="7" t="s">
        <v>51</v>
      </c>
      <c r="B42" s="11" t="s">
        <v>528</v>
      </c>
      <c r="C42" s="25">
        <v>400</v>
      </c>
      <c r="D42" s="25">
        <v>400</v>
      </c>
      <c r="E42" s="25">
        <v>0</v>
      </c>
      <c r="F42" s="25"/>
      <c r="G42" s="25">
        <v>400</v>
      </c>
      <c r="H42" s="25">
        <v>400</v>
      </c>
      <c r="I42" s="25">
        <v>133</v>
      </c>
      <c r="J42" s="25">
        <v>33</v>
      </c>
      <c r="K42" s="22"/>
    </row>
    <row r="43" spans="1:11" ht="12.75">
      <c r="A43" s="7" t="s">
        <v>52</v>
      </c>
      <c r="B43" s="11" t="s">
        <v>529</v>
      </c>
      <c r="C43" s="25">
        <v>2297</v>
      </c>
      <c r="D43" s="25">
        <v>2297</v>
      </c>
      <c r="E43" s="25">
        <v>0</v>
      </c>
      <c r="F43" s="25"/>
      <c r="G43" s="25">
        <v>2007</v>
      </c>
      <c r="H43" s="25">
        <v>2007</v>
      </c>
      <c r="I43" s="25">
        <v>247</v>
      </c>
      <c r="J43" s="25">
        <v>12</v>
      </c>
      <c r="K43" s="22"/>
    </row>
    <row r="44" spans="1:11" ht="12.75">
      <c r="A44" s="7" t="s">
        <v>53</v>
      </c>
      <c r="B44" s="11" t="s">
        <v>530</v>
      </c>
      <c r="C44" s="25">
        <v>300</v>
      </c>
      <c r="D44" s="25">
        <v>300</v>
      </c>
      <c r="E44" s="25">
        <v>0</v>
      </c>
      <c r="F44" s="25"/>
      <c r="G44" s="25">
        <v>300</v>
      </c>
      <c r="H44" s="25">
        <v>300</v>
      </c>
      <c r="I44" s="25">
        <v>186</v>
      </c>
      <c r="J44" s="25">
        <v>62</v>
      </c>
      <c r="K44" s="22"/>
    </row>
    <row r="45" spans="1:11" ht="12.75">
      <c r="A45" s="7" t="s">
        <v>54</v>
      </c>
      <c r="B45" s="11" t="s">
        <v>531</v>
      </c>
      <c r="C45" s="25">
        <v>0</v>
      </c>
      <c r="D45" s="25">
        <v>0</v>
      </c>
      <c r="E45" s="25">
        <v>0</v>
      </c>
      <c r="F45" s="25"/>
      <c r="G45" s="25">
        <v>12206</v>
      </c>
      <c r="H45" s="25">
        <v>12206</v>
      </c>
      <c r="I45" s="25">
        <v>6667</v>
      </c>
      <c r="J45" s="25">
        <v>55</v>
      </c>
      <c r="K45" s="22"/>
    </row>
    <row r="46" spans="1:11" ht="12.75">
      <c r="A46" s="7" t="s">
        <v>55</v>
      </c>
      <c r="B46" s="11" t="s">
        <v>532</v>
      </c>
      <c r="C46" s="25">
        <v>12000</v>
      </c>
      <c r="D46" s="25">
        <v>12000</v>
      </c>
      <c r="E46" s="25">
        <v>17686</v>
      </c>
      <c r="F46" s="25">
        <v>147</v>
      </c>
      <c r="G46" s="25">
        <v>16291</v>
      </c>
      <c r="H46" s="25">
        <v>16291</v>
      </c>
      <c r="I46" s="25">
        <v>0</v>
      </c>
      <c r="J46" s="25"/>
      <c r="K46" s="22"/>
    </row>
    <row r="47" spans="1:11" ht="12.75">
      <c r="A47" s="7" t="s">
        <v>533</v>
      </c>
      <c r="B47" s="11" t="s">
        <v>534</v>
      </c>
      <c r="C47" s="25">
        <v>1312</v>
      </c>
      <c r="D47" s="25">
        <v>1312</v>
      </c>
      <c r="E47" s="25">
        <v>0</v>
      </c>
      <c r="F47" s="25"/>
      <c r="G47" s="25">
        <v>0</v>
      </c>
      <c r="H47" s="25">
        <v>0</v>
      </c>
      <c r="I47" s="25">
        <v>2856</v>
      </c>
      <c r="J47" s="25"/>
      <c r="K47" s="22"/>
    </row>
    <row r="48" spans="1:11" ht="12.75">
      <c r="A48" s="7"/>
      <c r="B48" s="11" t="s">
        <v>614</v>
      </c>
      <c r="C48" s="25"/>
      <c r="D48" s="25">
        <v>14300</v>
      </c>
      <c r="E48" s="25"/>
      <c r="F48" s="25"/>
      <c r="G48" s="25"/>
      <c r="H48" s="25">
        <v>32605</v>
      </c>
      <c r="I48" s="25"/>
      <c r="J48" s="25"/>
      <c r="K48" s="22"/>
    </row>
    <row r="49" spans="1:11" ht="12.75">
      <c r="A49" s="7"/>
      <c r="B49" s="11" t="s">
        <v>615</v>
      </c>
      <c r="C49" s="25"/>
      <c r="D49" s="25"/>
      <c r="E49" s="25">
        <v>-2733</v>
      </c>
      <c r="F49" s="25"/>
      <c r="G49" s="25"/>
      <c r="H49" s="25"/>
      <c r="I49" s="25">
        <v>652</v>
      </c>
      <c r="J49" s="25"/>
      <c r="K49" s="22"/>
    </row>
    <row r="50" spans="1:11" ht="12.75">
      <c r="A50" s="22"/>
      <c r="B50" s="11" t="s">
        <v>535</v>
      </c>
      <c r="C50" s="24">
        <f>SUM(C10:C47)</f>
        <v>883873</v>
      </c>
      <c r="D50" s="24">
        <f>SUM(D10:D48)</f>
        <v>1067300</v>
      </c>
      <c r="E50" s="24">
        <f>SUM(E10:E48)</f>
        <v>753557</v>
      </c>
      <c r="F50" s="24">
        <f>(E50/D50)*100</f>
        <v>70.60404759673943</v>
      </c>
      <c r="G50" s="24">
        <f>SUM(G10:G47)</f>
        <v>883873</v>
      </c>
      <c r="H50" s="24">
        <f>SUM(H10:H48)</f>
        <v>1067300</v>
      </c>
      <c r="I50" s="24">
        <f>SUM(I10:I48)</f>
        <v>750071</v>
      </c>
      <c r="J50" s="24">
        <f>(I50/H50)*100</f>
        <v>70.2774290265155</v>
      </c>
      <c r="K50" s="7">
        <f>SUM(K10:K47)</f>
        <v>77</v>
      </c>
    </row>
    <row r="52" ht="12.75">
      <c r="B52" s="58" t="s">
        <v>537</v>
      </c>
    </row>
  </sheetData>
  <mergeCells count="6">
    <mergeCell ref="A5:K5"/>
    <mergeCell ref="K8:K9"/>
    <mergeCell ref="C8:F8"/>
    <mergeCell ref="G8:J8"/>
    <mergeCell ref="A8:A9"/>
    <mergeCell ref="B8:B9"/>
  </mergeCells>
  <printOptions/>
  <pageMargins left="0.75" right="0.75" top="1" bottom="1" header="0.5" footer="0.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K26">
      <selection activeCell="Q50" sqref="Q50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13.7109375" style="0" bestFit="1" customWidth="1"/>
    <col min="4" max="4" width="12.28125" style="0" customWidth="1"/>
    <col min="5" max="5" width="13.7109375" style="0" bestFit="1" customWidth="1"/>
    <col min="6" max="6" width="12.57421875" style="0" bestFit="1" customWidth="1"/>
    <col min="7" max="7" width="10.28125" style="0" customWidth="1"/>
    <col min="8" max="8" width="12.57421875" style="0" bestFit="1" customWidth="1"/>
    <col min="9" max="9" width="13.7109375" style="0" bestFit="1" customWidth="1"/>
    <col min="10" max="10" width="12.140625" style="0" customWidth="1"/>
    <col min="11" max="12" width="13.7109375" style="0" bestFit="1" customWidth="1"/>
    <col min="13" max="13" width="11.57421875" style="0" customWidth="1"/>
    <col min="14" max="14" width="12.28125" style="0" customWidth="1"/>
    <col min="15" max="15" width="9.28125" style="0" bestFit="1" customWidth="1"/>
    <col min="16" max="16" width="10.421875" style="0" customWidth="1"/>
    <col min="17" max="17" width="12.28125" style="0" customWidth="1"/>
    <col min="18" max="20" width="13.7109375" style="0" bestFit="1" customWidth="1"/>
    <col min="21" max="21" width="10.57421875" style="0" customWidth="1"/>
  </cols>
  <sheetData>
    <row r="1" spans="1:21" ht="12.75">
      <c r="A1" s="1" t="s">
        <v>0</v>
      </c>
      <c r="U1" s="5" t="s">
        <v>619</v>
      </c>
    </row>
    <row r="2" ht="12.75">
      <c r="A2" s="1" t="s">
        <v>1</v>
      </c>
    </row>
    <row r="3" ht="12.75">
      <c r="A3" s="1" t="s">
        <v>2</v>
      </c>
    </row>
    <row r="6" spans="1:21" ht="12.75">
      <c r="A6" s="67" t="s">
        <v>501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8" ht="12.75">
      <c r="U8" s="5" t="s">
        <v>4</v>
      </c>
    </row>
    <row r="9" spans="1:21" ht="12.75">
      <c r="A9" s="86" t="s">
        <v>502</v>
      </c>
      <c r="B9" s="86" t="s">
        <v>471</v>
      </c>
      <c r="C9" s="84" t="s">
        <v>503</v>
      </c>
      <c r="D9" s="84"/>
      <c r="E9" s="84"/>
      <c r="F9" s="84" t="s">
        <v>504</v>
      </c>
      <c r="G9" s="84"/>
      <c r="H9" s="84"/>
      <c r="I9" s="84" t="s">
        <v>505</v>
      </c>
      <c r="J9" s="84"/>
      <c r="K9" s="84"/>
      <c r="L9" s="11" t="s">
        <v>506</v>
      </c>
      <c r="M9" s="11"/>
      <c r="N9" s="11"/>
      <c r="O9" s="11" t="s">
        <v>507</v>
      </c>
      <c r="P9" s="11"/>
      <c r="Q9" s="11"/>
      <c r="R9" s="84" t="s">
        <v>357</v>
      </c>
      <c r="S9" s="84"/>
      <c r="T9" s="84"/>
      <c r="U9" s="85" t="s">
        <v>428</v>
      </c>
    </row>
    <row r="10" spans="1:21" ht="12.75">
      <c r="A10" s="87"/>
      <c r="B10" s="87"/>
      <c r="C10" s="7" t="s">
        <v>362</v>
      </c>
      <c r="D10" s="7" t="s">
        <v>360</v>
      </c>
      <c r="E10" s="7" t="s">
        <v>361</v>
      </c>
      <c r="F10" s="7" t="s">
        <v>363</v>
      </c>
      <c r="G10" s="7" t="s">
        <v>360</v>
      </c>
      <c r="H10" s="7" t="s">
        <v>361</v>
      </c>
      <c r="I10" s="7" t="s">
        <v>362</v>
      </c>
      <c r="J10" s="7" t="s">
        <v>360</v>
      </c>
      <c r="K10" s="7" t="s">
        <v>361</v>
      </c>
      <c r="L10" s="7" t="s">
        <v>362</v>
      </c>
      <c r="M10" s="7" t="s">
        <v>360</v>
      </c>
      <c r="N10" s="7" t="s">
        <v>361</v>
      </c>
      <c r="O10" s="7" t="s">
        <v>362</v>
      </c>
      <c r="P10" s="7" t="s">
        <v>360</v>
      </c>
      <c r="Q10" s="7" t="s">
        <v>361</v>
      </c>
      <c r="R10" s="7" t="s">
        <v>362</v>
      </c>
      <c r="S10" s="7" t="s">
        <v>360</v>
      </c>
      <c r="T10" s="7" t="s">
        <v>361</v>
      </c>
      <c r="U10" s="71"/>
    </row>
    <row r="11" spans="1:21" ht="12.75" customHeight="1">
      <c r="A11" s="12" t="s">
        <v>1</v>
      </c>
      <c r="B11" s="22" t="s">
        <v>488</v>
      </c>
      <c r="C11" s="25"/>
      <c r="D11" s="25"/>
      <c r="E11" s="25"/>
      <c r="F11" s="25"/>
      <c r="G11" s="25"/>
      <c r="H11" s="25"/>
      <c r="I11" s="25"/>
      <c r="J11" s="25"/>
      <c r="K11" s="25">
        <v>73</v>
      </c>
      <c r="L11" s="25"/>
      <c r="M11" s="25"/>
      <c r="N11" s="25"/>
      <c r="O11" s="25"/>
      <c r="P11" s="25"/>
      <c r="Q11" s="25"/>
      <c r="R11" s="25"/>
      <c r="S11" s="25"/>
      <c r="T11" s="25">
        <v>73</v>
      </c>
      <c r="U11" s="22"/>
    </row>
    <row r="12" spans="2:21" ht="12.75">
      <c r="B12" s="22" t="s">
        <v>477</v>
      </c>
      <c r="C12" s="25"/>
      <c r="D12" s="25"/>
      <c r="E12" s="25"/>
      <c r="F12" s="25"/>
      <c r="G12" s="25"/>
      <c r="H12" s="25"/>
      <c r="I12" s="25">
        <v>1100</v>
      </c>
      <c r="J12" s="25">
        <v>1538</v>
      </c>
      <c r="K12" s="25">
        <v>31508</v>
      </c>
      <c r="L12" s="25"/>
      <c r="M12" s="25"/>
      <c r="N12" s="25"/>
      <c r="O12" s="25"/>
      <c r="P12" s="25"/>
      <c r="Q12" s="25"/>
      <c r="R12" s="25">
        <v>1100</v>
      </c>
      <c r="S12" s="25">
        <v>1538</v>
      </c>
      <c r="T12" s="25">
        <v>31508</v>
      </c>
      <c r="U12" s="56">
        <f>(T12/S12)*100</f>
        <v>2048.634590377113</v>
      </c>
    </row>
    <row r="13" spans="2:21" ht="12.75">
      <c r="B13" s="22" t="s">
        <v>508</v>
      </c>
      <c r="C13" s="25">
        <v>76792</v>
      </c>
      <c r="D13" s="25">
        <v>76792</v>
      </c>
      <c r="E13" s="25">
        <v>80843</v>
      </c>
      <c r="F13" s="25">
        <v>18697</v>
      </c>
      <c r="G13" s="25">
        <v>18697</v>
      </c>
      <c r="H13" s="25">
        <v>22072</v>
      </c>
      <c r="I13" s="25">
        <v>20332</v>
      </c>
      <c r="J13" s="25">
        <v>35632</v>
      </c>
      <c r="K13" s="25">
        <v>70066</v>
      </c>
      <c r="L13" s="25">
        <v>7266</v>
      </c>
      <c r="M13" s="25">
        <v>11556</v>
      </c>
      <c r="N13" s="25">
        <v>15326</v>
      </c>
      <c r="O13" s="25">
        <v>6000</v>
      </c>
      <c r="P13" s="25">
        <v>22000</v>
      </c>
      <c r="Q13" s="25">
        <v>27989</v>
      </c>
      <c r="R13" s="25">
        <v>121821</v>
      </c>
      <c r="S13" s="25">
        <v>190016</v>
      </c>
      <c r="T13" s="25">
        <v>214444</v>
      </c>
      <c r="U13" s="56">
        <f>(T13/S13)*100</f>
        <v>112.85575951498821</v>
      </c>
    </row>
    <row r="14" spans="2:21" ht="12.75">
      <c r="B14" s="22" t="s">
        <v>520</v>
      </c>
      <c r="C14" s="25">
        <v>2640</v>
      </c>
      <c r="D14" s="25">
        <v>2640</v>
      </c>
      <c r="E14" s="25">
        <v>0</v>
      </c>
      <c r="F14" s="25">
        <v>712</v>
      </c>
      <c r="G14" s="25">
        <v>712</v>
      </c>
      <c r="H14" s="25">
        <v>0</v>
      </c>
      <c r="I14" s="25"/>
      <c r="J14" s="25"/>
      <c r="K14" s="25"/>
      <c r="L14" s="25"/>
      <c r="M14" s="25"/>
      <c r="N14" s="25"/>
      <c r="O14" s="25"/>
      <c r="P14" s="25"/>
      <c r="Q14" s="25"/>
      <c r="R14" s="25">
        <v>3352</v>
      </c>
      <c r="S14" s="25">
        <v>3352</v>
      </c>
      <c r="T14" s="25">
        <v>0</v>
      </c>
      <c r="U14" s="56"/>
    </row>
    <row r="15" spans="2:21" ht="12.75">
      <c r="B15" s="22" t="s">
        <v>519</v>
      </c>
      <c r="C15" s="25"/>
      <c r="D15" s="25"/>
      <c r="E15" s="25"/>
      <c r="F15" s="25"/>
      <c r="G15" s="25"/>
      <c r="H15" s="25"/>
      <c r="I15" s="25"/>
      <c r="J15" s="25"/>
      <c r="K15" s="25">
        <v>150</v>
      </c>
      <c r="L15" s="25"/>
      <c r="M15" s="25"/>
      <c r="N15" s="25"/>
      <c r="O15" s="25"/>
      <c r="P15" s="25"/>
      <c r="Q15" s="25"/>
      <c r="R15" s="25"/>
      <c r="S15" s="25"/>
      <c r="T15" s="25">
        <v>150</v>
      </c>
      <c r="U15" s="56"/>
    </row>
    <row r="16" spans="2:21" ht="12.75">
      <c r="B16" s="22" t="s">
        <v>476</v>
      </c>
      <c r="C16" s="25"/>
      <c r="D16" s="25"/>
      <c r="E16" s="25"/>
      <c r="F16" s="25"/>
      <c r="G16" s="25"/>
      <c r="H16" s="25"/>
      <c r="I16" s="25">
        <v>7820</v>
      </c>
      <c r="J16" s="25">
        <v>7820</v>
      </c>
      <c r="K16" s="25">
        <v>5886</v>
      </c>
      <c r="L16" s="25"/>
      <c r="M16" s="25"/>
      <c r="N16" s="25"/>
      <c r="O16" s="25"/>
      <c r="P16" s="25"/>
      <c r="Q16" s="25"/>
      <c r="R16" s="25">
        <v>7820</v>
      </c>
      <c r="S16" s="25">
        <v>7820</v>
      </c>
      <c r="T16" s="25">
        <v>5886</v>
      </c>
      <c r="U16" s="56">
        <f>(T16/S16)*100</f>
        <v>75.26854219948848</v>
      </c>
    </row>
    <row r="17" spans="2:21" ht="12.75">
      <c r="B17" s="22" t="s">
        <v>489</v>
      </c>
      <c r="C17" s="25">
        <v>1657</v>
      </c>
      <c r="D17" s="25">
        <v>1657</v>
      </c>
      <c r="E17" s="25">
        <v>1677</v>
      </c>
      <c r="F17" s="25">
        <v>446</v>
      </c>
      <c r="G17" s="25">
        <v>446</v>
      </c>
      <c r="H17" s="25">
        <v>507</v>
      </c>
      <c r="I17" s="25">
        <v>761</v>
      </c>
      <c r="J17" s="25">
        <v>761</v>
      </c>
      <c r="K17" s="25">
        <v>1453</v>
      </c>
      <c r="L17" s="25"/>
      <c r="M17" s="25"/>
      <c r="N17" s="25"/>
      <c r="O17" s="25"/>
      <c r="P17" s="25"/>
      <c r="Q17" s="25"/>
      <c r="R17" s="25">
        <v>2864</v>
      </c>
      <c r="S17" s="25">
        <v>2864</v>
      </c>
      <c r="T17" s="25">
        <v>1960</v>
      </c>
      <c r="U17" s="56">
        <f>(T17/S17)*100</f>
        <v>68.43575418994413</v>
      </c>
    </row>
    <row r="18" spans="2:21" ht="12.75">
      <c r="B18" s="22" t="s">
        <v>490</v>
      </c>
      <c r="C18" s="25">
        <v>1200</v>
      </c>
      <c r="D18" s="25">
        <v>1200</v>
      </c>
      <c r="E18" s="25">
        <v>1100</v>
      </c>
      <c r="F18" s="25">
        <v>540</v>
      </c>
      <c r="G18" s="25">
        <v>540</v>
      </c>
      <c r="H18" s="25">
        <v>299</v>
      </c>
      <c r="I18" s="25">
        <v>3844</v>
      </c>
      <c r="J18" s="25">
        <v>3844</v>
      </c>
      <c r="K18" s="25">
        <v>3456</v>
      </c>
      <c r="L18" s="25">
        <v>16800</v>
      </c>
      <c r="M18" s="25">
        <v>16800</v>
      </c>
      <c r="N18" s="25">
        <v>16803</v>
      </c>
      <c r="O18" s="25"/>
      <c r="P18" s="25"/>
      <c r="Q18" s="25"/>
      <c r="R18" s="25">
        <v>22384</v>
      </c>
      <c r="S18" s="25">
        <v>22384</v>
      </c>
      <c r="T18" s="25">
        <v>21658</v>
      </c>
      <c r="U18" s="56">
        <f>(T18/S18)*100</f>
        <v>96.7566118656183</v>
      </c>
    </row>
    <row r="19" spans="2:21" ht="12.75">
      <c r="B19" s="22" t="s">
        <v>491</v>
      </c>
      <c r="C19" s="25">
        <v>1994</v>
      </c>
      <c r="D19" s="25">
        <v>1994</v>
      </c>
      <c r="E19" s="25">
        <v>1575</v>
      </c>
      <c r="F19" s="25">
        <v>551</v>
      </c>
      <c r="G19" s="25">
        <v>551</v>
      </c>
      <c r="H19" s="25">
        <v>214</v>
      </c>
      <c r="I19" s="25">
        <v>506</v>
      </c>
      <c r="J19" s="25">
        <v>506</v>
      </c>
      <c r="K19" s="25">
        <v>1032</v>
      </c>
      <c r="L19" s="25"/>
      <c r="M19" s="25"/>
      <c r="N19" s="25"/>
      <c r="O19" s="25"/>
      <c r="P19" s="25"/>
      <c r="Q19" s="25"/>
      <c r="R19" s="25">
        <v>3051</v>
      </c>
      <c r="S19" s="25">
        <v>3051</v>
      </c>
      <c r="T19" s="25">
        <v>2821</v>
      </c>
      <c r="U19" s="56">
        <f>(T19/S19)*100</f>
        <v>92.46148803670927</v>
      </c>
    </row>
    <row r="20" spans="2:21" ht="12.75">
      <c r="B20" s="22" t="s">
        <v>509</v>
      </c>
      <c r="C20" s="25"/>
      <c r="D20" s="25"/>
      <c r="E20" s="25"/>
      <c r="F20" s="25"/>
      <c r="G20" s="25"/>
      <c r="H20" s="25"/>
      <c r="I20" s="25">
        <v>3699</v>
      </c>
      <c r="J20" s="25">
        <v>3699</v>
      </c>
      <c r="K20" s="25">
        <v>4225</v>
      </c>
      <c r="L20" s="25"/>
      <c r="M20" s="25"/>
      <c r="N20" s="25"/>
      <c r="O20" s="25"/>
      <c r="P20" s="25"/>
      <c r="Q20" s="25"/>
      <c r="R20" s="25">
        <v>3699</v>
      </c>
      <c r="S20" s="25">
        <v>3699</v>
      </c>
      <c r="T20" s="25">
        <v>4225</v>
      </c>
      <c r="U20" s="25">
        <f>(T20/S20)*100</f>
        <v>114.22005947553393</v>
      </c>
    </row>
    <row r="21" spans="2:21" ht="12.75">
      <c r="B21" s="22" t="s">
        <v>414</v>
      </c>
      <c r="C21" s="25"/>
      <c r="D21" s="25"/>
      <c r="E21" s="25"/>
      <c r="F21" s="25"/>
      <c r="G21" s="25"/>
      <c r="H21" s="25"/>
      <c r="I21" s="25">
        <v>566</v>
      </c>
      <c r="J21" s="25">
        <v>566</v>
      </c>
      <c r="K21" s="25">
        <v>824</v>
      </c>
      <c r="L21" s="25"/>
      <c r="M21" s="25"/>
      <c r="N21" s="25">
        <v>216</v>
      </c>
      <c r="O21" s="25"/>
      <c r="P21" s="25"/>
      <c r="Q21" s="25"/>
      <c r="R21" s="25">
        <v>566</v>
      </c>
      <c r="S21" s="25">
        <v>566</v>
      </c>
      <c r="T21" s="25">
        <v>1050</v>
      </c>
      <c r="U21" s="25">
        <f aca="true" t="shared" si="0" ref="U21:U50">(T21/S21)*100</f>
        <v>185.5123674911661</v>
      </c>
    </row>
    <row r="22" spans="2:21" ht="12.75">
      <c r="B22" s="22" t="s">
        <v>492</v>
      </c>
      <c r="C22" s="25"/>
      <c r="D22" s="25"/>
      <c r="E22" s="25"/>
      <c r="F22" s="25"/>
      <c r="G22" s="25"/>
      <c r="H22" s="25"/>
      <c r="I22" s="25"/>
      <c r="J22" s="25"/>
      <c r="K22" s="25"/>
      <c r="L22" s="25">
        <v>754</v>
      </c>
      <c r="M22" s="25">
        <v>754</v>
      </c>
      <c r="N22" s="25"/>
      <c r="O22" s="25"/>
      <c r="P22" s="25"/>
      <c r="Q22" s="25"/>
      <c r="R22" s="25">
        <v>754</v>
      </c>
      <c r="S22" s="25">
        <v>754</v>
      </c>
      <c r="T22" s="25"/>
      <c r="U22" s="25">
        <f t="shared" si="0"/>
        <v>0</v>
      </c>
    </row>
    <row r="23" spans="2:21" ht="12.75">
      <c r="B23" s="22" t="s">
        <v>493</v>
      </c>
      <c r="C23" s="25"/>
      <c r="D23" s="25"/>
      <c r="E23" s="25"/>
      <c r="F23" s="25"/>
      <c r="G23" s="25"/>
      <c r="H23" s="25"/>
      <c r="I23" s="25"/>
      <c r="J23" s="25"/>
      <c r="K23" s="25"/>
      <c r="L23" s="25">
        <v>445</v>
      </c>
      <c r="M23" s="25">
        <v>445</v>
      </c>
      <c r="N23" s="25">
        <v>445</v>
      </c>
      <c r="O23" s="25"/>
      <c r="P23" s="25"/>
      <c r="Q23" s="25"/>
      <c r="R23" s="25">
        <v>445</v>
      </c>
      <c r="S23" s="25">
        <v>445</v>
      </c>
      <c r="T23" s="25">
        <v>445</v>
      </c>
      <c r="U23" s="25">
        <f t="shared" si="0"/>
        <v>100</v>
      </c>
    </row>
    <row r="24" spans="2:21" ht="12.75">
      <c r="B24" s="22" t="s">
        <v>494</v>
      </c>
      <c r="C24" s="25"/>
      <c r="D24" s="25"/>
      <c r="E24" s="25"/>
      <c r="F24" s="25">
        <v>396</v>
      </c>
      <c r="G24" s="25">
        <v>396</v>
      </c>
      <c r="H24" s="25">
        <v>214</v>
      </c>
      <c r="I24" s="25"/>
      <c r="J24" s="25"/>
      <c r="K24" s="25"/>
      <c r="L24" s="25">
        <v>4173</v>
      </c>
      <c r="M24" s="25">
        <v>4173</v>
      </c>
      <c r="N24" s="25">
        <v>4354</v>
      </c>
      <c r="O24" s="25"/>
      <c r="P24" s="25"/>
      <c r="Q24" s="25"/>
      <c r="R24" s="25">
        <v>4569</v>
      </c>
      <c r="S24" s="25">
        <v>4569</v>
      </c>
      <c r="T24" s="25">
        <v>4568</v>
      </c>
      <c r="U24" s="25">
        <f t="shared" si="0"/>
        <v>99.97811337272925</v>
      </c>
    </row>
    <row r="25" spans="2:21" ht="12.75">
      <c r="B25" s="22" t="s">
        <v>495</v>
      </c>
      <c r="C25" s="25"/>
      <c r="D25" s="25"/>
      <c r="E25" s="25"/>
      <c r="F25" s="25"/>
      <c r="G25" s="25"/>
      <c r="H25" s="25"/>
      <c r="I25" s="25"/>
      <c r="J25" s="25"/>
      <c r="K25" s="25"/>
      <c r="L25" s="25">
        <v>3607</v>
      </c>
      <c r="M25" s="25">
        <v>3607</v>
      </c>
      <c r="N25" s="25">
        <v>3452</v>
      </c>
      <c r="O25" s="25"/>
      <c r="P25" s="25"/>
      <c r="Q25" s="25"/>
      <c r="R25" s="25">
        <v>3607</v>
      </c>
      <c r="S25" s="25">
        <v>3607</v>
      </c>
      <c r="T25" s="25"/>
      <c r="U25" s="25">
        <f t="shared" si="0"/>
        <v>0</v>
      </c>
    </row>
    <row r="26" spans="2:21" ht="12.75">
      <c r="B26" s="22" t="s">
        <v>496</v>
      </c>
      <c r="C26" s="25"/>
      <c r="D26" s="25"/>
      <c r="E26" s="25"/>
      <c r="F26" s="25"/>
      <c r="G26" s="25"/>
      <c r="H26" s="25"/>
      <c r="I26" s="25"/>
      <c r="J26" s="25"/>
      <c r="K26" s="25"/>
      <c r="L26" s="25">
        <v>2500</v>
      </c>
      <c r="M26" s="25">
        <v>2500</v>
      </c>
      <c r="N26" s="25">
        <v>2363</v>
      </c>
      <c r="O26" s="25"/>
      <c r="P26" s="25"/>
      <c r="Q26" s="25"/>
      <c r="R26" s="25">
        <v>2500</v>
      </c>
      <c r="S26" s="25">
        <v>2500</v>
      </c>
      <c r="T26" s="25">
        <v>2363</v>
      </c>
      <c r="U26" s="25">
        <f t="shared" si="0"/>
        <v>94.52000000000001</v>
      </c>
    </row>
    <row r="27" spans="2:21" ht="12.75">
      <c r="B27" s="22" t="s">
        <v>497</v>
      </c>
      <c r="C27" s="25"/>
      <c r="D27" s="25"/>
      <c r="E27" s="25"/>
      <c r="F27" s="25"/>
      <c r="G27" s="25"/>
      <c r="H27" s="25"/>
      <c r="I27" s="25"/>
      <c r="J27" s="25"/>
      <c r="K27" s="25"/>
      <c r="L27" s="25">
        <v>103</v>
      </c>
      <c r="M27" s="25">
        <v>103</v>
      </c>
      <c r="N27" s="25">
        <v>91</v>
      </c>
      <c r="O27" s="25"/>
      <c r="P27" s="25"/>
      <c r="Q27" s="25"/>
      <c r="R27" s="25">
        <v>103</v>
      </c>
      <c r="S27" s="25">
        <v>103</v>
      </c>
      <c r="T27" s="25">
        <v>91</v>
      </c>
      <c r="U27" s="25"/>
    </row>
    <row r="28" spans="2:21" ht="12.75">
      <c r="B28" s="22" t="s">
        <v>498</v>
      </c>
      <c r="C28" s="25"/>
      <c r="D28" s="25"/>
      <c r="E28" s="25"/>
      <c r="F28" s="25"/>
      <c r="G28" s="25"/>
      <c r="H28" s="25"/>
      <c r="I28" s="25"/>
      <c r="J28" s="25"/>
      <c r="K28" s="25"/>
      <c r="L28" s="25">
        <v>100</v>
      </c>
      <c r="M28" s="25">
        <v>100</v>
      </c>
      <c r="N28" s="25">
        <v>30</v>
      </c>
      <c r="O28" s="25"/>
      <c r="P28" s="25"/>
      <c r="Q28" s="25"/>
      <c r="R28" s="25">
        <v>100</v>
      </c>
      <c r="S28" s="25">
        <v>100</v>
      </c>
      <c r="T28" s="25">
        <v>30</v>
      </c>
      <c r="U28" s="25">
        <f t="shared" si="0"/>
        <v>30</v>
      </c>
    </row>
    <row r="29" spans="2:21" ht="12.75">
      <c r="B29" s="22" t="s">
        <v>499</v>
      </c>
      <c r="C29" s="25"/>
      <c r="D29" s="25"/>
      <c r="E29" s="25"/>
      <c r="F29" s="25"/>
      <c r="G29" s="25"/>
      <c r="H29" s="25"/>
      <c r="I29" s="25"/>
      <c r="J29" s="25"/>
      <c r="K29" s="25"/>
      <c r="L29" s="25">
        <v>150</v>
      </c>
      <c r="M29" s="25">
        <v>150</v>
      </c>
      <c r="N29" s="25">
        <v>60</v>
      </c>
      <c r="O29" s="25"/>
      <c r="P29" s="25"/>
      <c r="Q29" s="25"/>
      <c r="R29" s="25">
        <v>150</v>
      </c>
      <c r="S29" s="25">
        <v>150</v>
      </c>
      <c r="T29" s="25">
        <v>60</v>
      </c>
      <c r="U29" s="25">
        <f t="shared" si="0"/>
        <v>40</v>
      </c>
    </row>
    <row r="30" spans="2:21" ht="12.75">
      <c r="B30" s="22" t="s">
        <v>500</v>
      </c>
      <c r="C30" s="25"/>
      <c r="D30" s="25"/>
      <c r="E30" s="25"/>
      <c r="F30" s="25"/>
      <c r="G30" s="25"/>
      <c r="H30" s="25"/>
      <c r="I30" s="25"/>
      <c r="J30" s="25"/>
      <c r="K30" s="25"/>
      <c r="L30" s="25">
        <v>9880</v>
      </c>
      <c r="M30" s="25">
        <v>9880</v>
      </c>
      <c r="N30" s="25">
        <v>6667</v>
      </c>
      <c r="O30" s="25"/>
      <c r="P30" s="25"/>
      <c r="Q30" s="25"/>
      <c r="R30" s="25">
        <v>12206</v>
      </c>
      <c r="S30" s="25">
        <v>12206</v>
      </c>
      <c r="T30" s="25">
        <v>6667</v>
      </c>
      <c r="U30" s="25">
        <f t="shared" si="0"/>
        <v>54.620678354907426</v>
      </c>
    </row>
    <row r="31" spans="2:21" ht="12.75">
      <c r="B31" s="22" t="s">
        <v>495</v>
      </c>
      <c r="C31" s="25"/>
      <c r="D31" s="25"/>
      <c r="E31" s="25"/>
      <c r="F31" s="25"/>
      <c r="G31" s="25"/>
      <c r="H31" s="25"/>
      <c r="I31" s="25"/>
      <c r="J31" s="25"/>
      <c r="K31" s="25"/>
      <c r="L31" s="25">
        <v>960</v>
      </c>
      <c r="M31" s="25">
        <v>960</v>
      </c>
      <c r="N31" s="25"/>
      <c r="O31" s="25"/>
      <c r="P31" s="25"/>
      <c r="Q31" s="25"/>
      <c r="R31" s="25">
        <v>960</v>
      </c>
      <c r="S31" s="25">
        <v>960</v>
      </c>
      <c r="T31" s="25"/>
      <c r="U31" s="25">
        <f t="shared" si="0"/>
        <v>0</v>
      </c>
    </row>
    <row r="32" spans="2:21" ht="12.75">
      <c r="B32" s="2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2.75">
      <c r="B33" s="2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2.75">
      <c r="B34" s="22" t="s">
        <v>518</v>
      </c>
      <c r="C34" s="25"/>
      <c r="D34" s="25"/>
      <c r="E34" s="25">
        <v>1139</v>
      </c>
      <c r="F34" s="25"/>
      <c r="G34" s="25"/>
      <c r="H34" s="25">
        <v>376</v>
      </c>
      <c r="I34" s="25"/>
      <c r="J34" s="25"/>
      <c r="K34" s="25">
        <v>1341</v>
      </c>
      <c r="L34" s="25"/>
      <c r="M34" s="25"/>
      <c r="N34" s="25"/>
      <c r="O34" s="25"/>
      <c r="P34" s="25"/>
      <c r="Q34" s="25"/>
      <c r="R34" s="25"/>
      <c r="S34" s="25"/>
      <c r="T34" s="25">
        <v>2856</v>
      </c>
      <c r="U34" s="25"/>
    </row>
    <row r="35" spans="1:21" ht="12.75">
      <c r="A35" s="2" t="s">
        <v>357</v>
      </c>
      <c r="B35" s="22"/>
      <c r="C35" s="25">
        <f>SUM(C12:C31)</f>
        <v>84283</v>
      </c>
      <c r="D35" s="25">
        <f aca="true" t="shared" si="1" ref="D35:K35">SUM(D12:D31)</f>
        <v>84283</v>
      </c>
      <c r="E35" s="25">
        <f t="shared" si="1"/>
        <v>85195</v>
      </c>
      <c r="F35" s="25">
        <f t="shared" si="1"/>
        <v>21342</v>
      </c>
      <c r="G35" s="25">
        <f t="shared" si="1"/>
        <v>21342</v>
      </c>
      <c r="H35" s="25">
        <f t="shared" si="1"/>
        <v>23306</v>
      </c>
      <c r="I35" s="25">
        <f t="shared" si="1"/>
        <v>38628</v>
      </c>
      <c r="J35" s="25">
        <f t="shared" si="1"/>
        <v>54366</v>
      </c>
      <c r="K35" s="25">
        <f t="shared" si="1"/>
        <v>118600</v>
      </c>
      <c r="L35" s="25">
        <f>SUM(L12:L34)</f>
        <v>46738</v>
      </c>
      <c r="M35" s="25">
        <f>SUM(M11:M32)</f>
        <v>51028</v>
      </c>
      <c r="N35" s="25">
        <f>SUM(N13:N33)</f>
        <v>49807</v>
      </c>
      <c r="O35" s="25">
        <f>SUM(O12:O31)</f>
        <v>6000</v>
      </c>
      <c r="P35" s="25">
        <f>SUM(P12:P31)</f>
        <v>22000</v>
      </c>
      <c r="Q35" s="25">
        <v>27989</v>
      </c>
      <c r="R35" s="25">
        <f>SUM(R11:R33)</f>
        <v>192051</v>
      </c>
      <c r="S35" s="25">
        <f>SUM(S11:S33)</f>
        <v>260684</v>
      </c>
      <c r="T35" s="25">
        <f>SUM(T11:T34)</f>
        <v>300855</v>
      </c>
      <c r="U35" s="25">
        <f t="shared" si="0"/>
        <v>115.4098448696506</v>
      </c>
    </row>
    <row r="36" spans="1:21" ht="12.75">
      <c r="A36" s="1"/>
      <c r="B36" s="22" t="s">
        <v>479</v>
      </c>
      <c r="C36" s="25">
        <v>6638</v>
      </c>
      <c r="D36" s="25">
        <v>6638</v>
      </c>
      <c r="E36" s="25">
        <v>6538</v>
      </c>
      <c r="F36" s="25">
        <v>1745</v>
      </c>
      <c r="G36" s="25">
        <v>1745</v>
      </c>
      <c r="H36" s="25">
        <v>1890</v>
      </c>
      <c r="I36" s="25">
        <v>13563</v>
      </c>
      <c r="J36" s="25">
        <v>13563</v>
      </c>
      <c r="K36" s="25">
        <v>9244</v>
      </c>
      <c r="L36" s="25"/>
      <c r="M36" s="25"/>
      <c r="N36" s="25">
        <v>0</v>
      </c>
      <c r="O36" s="25"/>
      <c r="P36" s="25"/>
      <c r="Q36" s="25"/>
      <c r="R36" s="25">
        <v>24326</v>
      </c>
      <c r="S36" s="25">
        <v>24326</v>
      </c>
      <c r="T36" s="25">
        <v>17672</v>
      </c>
      <c r="U36" s="25">
        <f t="shared" si="0"/>
        <v>72.6465510153745</v>
      </c>
    </row>
    <row r="37" spans="2:21" ht="12.75">
      <c r="B37" s="22" t="s">
        <v>480</v>
      </c>
      <c r="C37" s="25"/>
      <c r="D37" s="25"/>
      <c r="E37" s="25"/>
      <c r="F37" s="25"/>
      <c r="G37" s="25"/>
      <c r="H37" s="25"/>
      <c r="I37" s="25">
        <v>8500</v>
      </c>
      <c r="J37" s="25">
        <v>8500</v>
      </c>
      <c r="K37" s="25">
        <v>8097</v>
      </c>
      <c r="L37" s="25"/>
      <c r="M37" s="25"/>
      <c r="N37" s="25">
        <v>0</v>
      </c>
      <c r="O37" s="25"/>
      <c r="P37" s="25"/>
      <c r="Q37" s="25"/>
      <c r="R37" s="25">
        <v>11360</v>
      </c>
      <c r="S37" s="25">
        <v>11360</v>
      </c>
      <c r="T37" s="25">
        <v>8097</v>
      </c>
      <c r="U37" s="25">
        <f t="shared" si="0"/>
        <v>71.27640845070422</v>
      </c>
    </row>
    <row r="38" spans="2:21" ht="12.75">
      <c r="B38" s="22" t="s">
        <v>510</v>
      </c>
      <c r="C38" s="25"/>
      <c r="D38" s="25"/>
      <c r="E38" s="25"/>
      <c r="F38" s="25"/>
      <c r="G38" s="25"/>
      <c r="H38" s="25"/>
      <c r="I38" s="25">
        <v>5000</v>
      </c>
      <c r="J38" s="25">
        <v>5000</v>
      </c>
      <c r="K38" s="25">
        <v>6055</v>
      </c>
      <c r="L38" s="25"/>
      <c r="M38" s="25"/>
      <c r="N38" s="25"/>
      <c r="O38" s="25"/>
      <c r="P38" s="25"/>
      <c r="Q38" s="25"/>
      <c r="R38" s="25">
        <v>5000</v>
      </c>
      <c r="S38" s="25">
        <v>5000</v>
      </c>
      <c r="T38" s="25">
        <v>6055</v>
      </c>
      <c r="U38" s="25">
        <f t="shared" si="0"/>
        <v>121.10000000000001</v>
      </c>
    </row>
    <row r="39" spans="2:21" ht="12.75">
      <c r="B39" s="22" t="s">
        <v>481</v>
      </c>
      <c r="C39" s="25">
        <v>38340</v>
      </c>
      <c r="D39" s="25">
        <v>38340</v>
      </c>
      <c r="E39" s="25">
        <v>42581</v>
      </c>
      <c r="F39" s="25">
        <v>9463</v>
      </c>
      <c r="G39" s="25">
        <v>9463</v>
      </c>
      <c r="H39" s="25">
        <v>14610</v>
      </c>
      <c r="I39" s="25">
        <v>8687</v>
      </c>
      <c r="J39" s="25">
        <v>8687</v>
      </c>
      <c r="K39" s="25">
        <v>11282</v>
      </c>
      <c r="L39" s="25"/>
      <c r="M39" s="25"/>
      <c r="N39" s="25"/>
      <c r="O39" s="25"/>
      <c r="P39" s="25"/>
      <c r="Q39" s="25"/>
      <c r="R39" s="83">
        <f>SUM(S39:S41)</f>
        <v>63025</v>
      </c>
      <c r="S39" s="83">
        <v>63025</v>
      </c>
      <c r="T39" s="83">
        <v>69818</v>
      </c>
      <c r="U39" s="83">
        <f t="shared" si="0"/>
        <v>110.77826259420864</v>
      </c>
    </row>
    <row r="40" spans="2:21" ht="12.75">
      <c r="B40" s="22" t="s">
        <v>511</v>
      </c>
      <c r="C40" s="25"/>
      <c r="D40" s="25"/>
      <c r="E40" s="25"/>
      <c r="F40" s="25"/>
      <c r="G40" s="25"/>
      <c r="H40" s="25"/>
      <c r="I40" s="25">
        <v>700</v>
      </c>
      <c r="J40" s="25">
        <v>700</v>
      </c>
      <c r="K40" s="25">
        <v>630</v>
      </c>
      <c r="L40" s="25"/>
      <c r="M40" s="25"/>
      <c r="N40" s="25"/>
      <c r="O40" s="25"/>
      <c r="P40" s="25"/>
      <c r="Q40" s="25"/>
      <c r="R40" s="83"/>
      <c r="S40" s="83"/>
      <c r="T40" s="83"/>
      <c r="U40" s="83"/>
    </row>
    <row r="41" spans="2:21" ht="12.75">
      <c r="B41" s="22" t="s">
        <v>512</v>
      </c>
      <c r="C41" s="25"/>
      <c r="D41" s="25"/>
      <c r="E41" s="25"/>
      <c r="F41" s="25"/>
      <c r="G41" s="25"/>
      <c r="H41" s="25"/>
      <c r="I41" s="25">
        <v>5835</v>
      </c>
      <c r="J41" s="25">
        <v>5835</v>
      </c>
      <c r="K41" s="25">
        <v>715</v>
      </c>
      <c r="L41" s="25"/>
      <c r="M41" s="25"/>
      <c r="N41" s="25"/>
      <c r="O41" s="25"/>
      <c r="P41" s="25"/>
      <c r="Q41" s="25"/>
      <c r="R41" s="83"/>
      <c r="S41" s="83"/>
      <c r="T41" s="83"/>
      <c r="U41" s="83"/>
    </row>
    <row r="42" spans="1:21" ht="12.75" customHeight="1">
      <c r="A42" s="2" t="s">
        <v>357</v>
      </c>
      <c r="B42" s="22"/>
      <c r="C42" s="25">
        <f>SUM(C36:C41)</f>
        <v>44978</v>
      </c>
      <c r="D42" s="25">
        <f aca="true" t="shared" si="2" ref="D42:M42">SUM(D36:D41)</f>
        <v>44978</v>
      </c>
      <c r="E42" s="25">
        <f t="shared" si="2"/>
        <v>49119</v>
      </c>
      <c r="F42" s="25">
        <f t="shared" si="2"/>
        <v>11208</v>
      </c>
      <c r="G42" s="25">
        <f t="shared" si="2"/>
        <v>11208</v>
      </c>
      <c r="H42" s="25">
        <f t="shared" si="2"/>
        <v>16500</v>
      </c>
      <c r="I42" s="25">
        <f t="shared" si="2"/>
        <v>42285</v>
      </c>
      <c r="J42" s="25">
        <f t="shared" si="2"/>
        <v>42285</v>
      </c>
      <c r="K42" s="25">
        <f t="shared" si="2"/>
        <v>36023</v>
      </c>
      <c r="L42" s="25">
        <f t="shared" si="2"/>
        <v>0</v>
      </c>
      <c r="M42" s="25">
        <f t="shared" si="2"/>
        <v>0</v>
      </c>
      <c r="N42" s="25">
        <f aca="true" t="shared" si="3" ref="N42:S42">SUM(N36:N41)</f>
        <v>0</v>
      </c>
      <c r="O42" s="25">
        <f t="shared" si="3"/>
        <v>0</v>
      </c>
      <c r="P42" s="25">
        <f t="shared" si="3"/>
        <v>0</v>
      </c>
      <c r="Q42" s="25">
        <f t="shared" si="3"/>
        <v>0</v>
      </c>
      <c r="R42" s="25">
        <f t="shared" si="3"/>
        <v>103711</v>
      </c>
      <c r="S42" s="25">
        <f t="shared" si="3"/>
        <v>103711</v>
      </c>
      <c r="T42" s="25">
        <f>SUM(T36:T41)</f>
        <v>101642</v>
      </c>
      <c r="U42" s="25">
        <f t="shared" si="0"/>
        <v>98.00503321730578</v>
      </c>
    </row>
    <row r="43" spans="1:21" ht="12.75">
      <c r="A43" s="1"/>
      <c r="B43" s="22" t="s">
        <v>513</v>
      </c>
      <c r="C43" s="83">
        <v>25323</v>
      </c>
      <c r="D43" s="83">
        <v>25323</v>
      </c>
      <c r="E43" s="83">
        <v>27932</v>
      </c>
      <c r="F43" s="83">
        <v>5998</v>
      </c>
      <c r="G43" s="83">
        <v>5998</v>
      </c>
      <c r="H43" s="83">
        <v>9298</v>
      </c>
      <c r="I43" s="25">
        <v>8613</v>
      </c>
      <c r="J43" s="25">
        <v>8613</v>
      </c>
      <c r="K43" s="25">
        <v>10293</v>
      </c>
      <c r="L43" s="25"/>
      <c r="M43" s="25"/>
      <c r="N43" s="25">
        <v>53</v>
      </c>
      <c r="O43" s="25"/>
      <c r="P43" s="25"/>
      <c r="Q43" s="25"/>
      <c r="R43" s="83">
        <v>42085</v>
      </c>
      <c r="S43" s="83">
        <v>42085</v>
      </c>
      <c r="T43" s="83">
        <v>47579</v>
      </c>
      <c r="U43" s="83">
        <f t="shared" si="0"/>
        <v>113.05453249376262</v>
      </c>
    </row>
    <row r="44" spans="2:21" ht="12.75" customHeight="1" hidden="1">
      <c r="B44" s="22"/>
      <c r="C44" s="83"/>
      <c r="D44" s="83"/>
      <c r="E44" s="83"/>
      <c r="F44" s="83"/>
      <c r="G44" s="83"/>
      <c r="H44" s="83"/>
      <c r="I44" s="25"/>
      <c r="J44" s="25"/>
      <c r="K44" s="25"/>
      <c r="L44" s="25"/>
      <c r="M44" s="25"/>
      <c r="N44" s="25"/>
      <c r="O44" s="25"/>
      <c r="P44" s="25"/>
      <c r="Q44" s="25"/>
      <c r="R44" s="83"/>
      <c r="S44" s="83"/>
      <c r="T44" s="83"/>
      <c r="U44" s="71"/>
    </row>
    <row r="45" spans="2:21" ht="12.75">
      <c r="B45" s="22" t="s">
        <v>514</v>
      </c>
      <c r="C45" s="83"/>
      <c r="D45" s="83"/>
      <c r="E45" s="83"/>
      <c r="F45" s="83"/>
      <c r="G45" s="83"/>
      <c r="H45" s="83"/>
      <c r="I45" s="25">
        <v>2151</v>
      </c>
      <c r="J45" s="25">
        <v>2151</v>
      </c>
      <c r="K45" s="25">
        <v>56</v>
      </c>
      <c r="L45" s="25"/>
      <c r="M45" s="25"/>
      <c r="N45" s="25"/>
      <c r="O45" s="25"/>
      <c r="P45" s="25"/>
      <c r="Q45" s="25"/>
      <c r="R45" s="83"/>
      <c r="S45" s="83"/>
      <c r="T45" s="83"/>
      <c r="U45" s="71"/>
    </row>
    <row r="46" spans="2:21" ht="12.75">
      <c r="B46" s="22" t="s">
        <v>515</v>
      </c>
      <c r="C46" s="83">
        <v>28564</v>
      </c>
      <c r="D46" s="83">
        <v>28564</v>
      </c>
      <c r="E46" s="83">
        <v>19930</v>
      </c>
      <c r="F46" s="83">
        <v>7080</v>
      </c>
      <c r="G46" s="83">
        <v>7080</v>
      </c>
      <c r="H46" s="83">
        <v>5596</v>
      </c>
      <c r="I46" s="25">
        <v>8664</v>
      </c>
      <c r="J46" s="25">
        <v>8664</v>
      </c>
      <c r="K46" s="25">
        <v>11185</v>
      </c>
      <c r="L46" s="25"/>
      <c r="M46" s="25"/>
      <c r="N46" s="25"/>
      <c r="O46" s="25"/>
      <c r="P46" s="25"/>
      <c r="Q46" s="25"/>
      <c r="R46" s="83">
        <v>46409</v>
      </c>
      <c r="S46" s="83">
        <v>46409</v>
      </c>
      <c r="T46" s="83">
        <v>36767</v>
      </c>
      <c r="U46" s="83">
        <f t="shared" si="0"/>
        <v>79.22385744144455</v>
      </c>
    </row>
    <row r="47" spans="2:21" ht="12.75" customHeight="1" hidden="1">
      <c r="B47" s="22"/>
      <c r="C47" s="83"/>
      <c r="D47" s="83"/>
      <c r="E47" s="83"/>
      <c r="F47" s="83"/>
      <c r="G47" s="83"/>
      <c r="H47" s="83"/>
      <c r="I47" s="25"/>
      <c r="J47" s="25"/>
      <c r="K47" s="25"/>
      <c r="L47" s="25"/>
      <c r="M47" s="25"/>
      <c r="N47" s="25"/>
      <c r="O47" s="25"/>
      <c r="P47" s="25"/>
      <c r="Q47" s="25"/>
      <c r="R47" s="83"/>
      <c r="S47" s="83"/>
      <c r="T47" s="83"/>
      <c r="U47" s="71"/>
    </row>
    <row r="48" spans="2:21" ht="12.75">
      <c r="B48" s="22" t="s">
        <v>516</v>
      </c>
      <c r="C48" s="83"/>
      <c r="D48" s="83"/>
      <c r="E48" s="83"/>
      <c r="F48" s="83"/>
      <c r="G48" s="83"/>
      <c r="H48" s="83"/>
      <c r="I48" s="25">
        <v>2101</v>
      </c>
      <c r="J48" s="25">
        <v>2101</v>
      </c>
      <c r="K48" s="25">
        <v>56</v>
      </c>
      <c r="L48" s="25"/>
      <c r="M48" s="25"/>
      <c r="N48" s="25"/>
      <c r="O48" s="25"/>
      <c r="P48" s="25"/>
      <c r="Q48" s="25"/>
      <c r="R48" s="83"/>
      <c r="S48" s="83"/>
      <c r="T48" s="83"/>
      <c r="U48" s="71"/>
    </row>
    <row r="49" spans="1:21" ht="12.75">
      <c r="A49" s="2" t="s">
        <v>357</v>
      </c>
      <c r="B49" s="22"/>
      <c r="C49" s="25">
        <f>SUM(C43:C48)</f>
        <v>53887</v>
      </c>
      <c r="D49" s="25">
        <f aca="true" t="shared" si="4" ref="D49:N49">SUM(D43:D48)</f>
        <v>53887</v>
      </c>
      <c r="E49" s="25">
        <f t="shared" si="4"/>
        <v>47862</v>
      </c>
      <c r="F49" s="25">
        <f t="shared" si="4"/>
        <v>13078</v>
      </c>
      <c r="G49" s="25">
        <f t="shared" si="4"/>
        <v>13078</v>
      </c>
      <c r="H49" s="25">
        <f t="shared" si="4"/>
        <v>14894</v>
      </c>
      <c r="I49" s="25">
        <f t="shared" si="4"/>
        <v>21529</v>
      </c>
      <c r="J49" s="25">
        <f t="shared" si="4"/>
        <v>21529</v>
      </c>
      <c r="K49" s="25">
        <f t="shared" si="4"/>
        <v>21590</v>
      </c>
      <c r="L49" s="25">
        <f t="shared" si="4"/>
        <v>0</v>
      </c>
      <c r="M49" s="25">
        <f t="shared" si="4"/>
        <v>0</v>
      </c>
      <c r="N49" s="25">
        <f t="shared" si="4"/>
        <v>53</v>
      </c>
      <c r="O49" s="25">
        <f>SUM(O43:O48)</f>
        <v>0</v>
      </c>
      <c r="P49" s="25">
        <f>SUM(P43:P48)</f>
        <v>0</v>
      </c>
      <c r="Q49" s="25">
        <f>SUM(Q43:Q48)</f>
        <v>0</v>
      </c>
      <c r="R49" s="25">
        <f>SUM(R43:R48)</f>
        <v>88494</v>
      </c>
      <c r="S49" s="25">
        <f>SUM(S43:S48)</f>
        <v>88494</v>
      </c>
      <c r="T49" s="25">
        <v>84399</v>
      </c>
      <c r="U49" s="25">
        <v>97</v>
      </c>
    </row>
    <row r="50" spans="1:21" ht="12.75">
      <c r="A50" s="1" t="s">
        <v>517</v>
      </c>
      <c r="B50" s="22"/>
      <c r="C50" s="24">
        <v>183148</v>
      </c>
      <c r="D50" s="24">
        <v>183148</v>
      </c>
      <c r="E50" s="24">
        <v>184845</v>
      </c>
      <c r="F50" s="24">
        <v>45628</v>
      </c>
      <c r="G50" s="24">
        <v>45628</v>
      </c>
      <c r="H50" s="24">
        <v>54801</v>
      </c>
      <c r="I50" s="24">
        <v>102442</v>
      </c>
      <c r="J50" s="24">
        <v>118180</v>
      </c>
      <c r="K50" s="24">
        <v>176213</v>
      </c>
      <c r="L50" s="24">
        <f aca="true" t="shared" si="5" ref="L50:Q50">(L35+L42+L49)</f>
        <v>46738</v>
      </c>
      <c r="M50" s="24">
        <f t="shared" si="5"/>
        <v>51028</v>
      </c>
      <c r="N50" s="24">
        <v>49913</v>
      </c>
      <c r="O50" s="24">
        <f t="shared" si="5"/>
        <v>6000</v>
      </c>
      <c r="P50" s="24">
        <f t="shared" si="5"/>
        <v>22000</v>
      </c>
      <c r="Q50" s="24">
        <f t="shared" si="5"/>
        <v>27989</v>
      </c>
      <c r="R50" s="24">
        <v>383956</v>
      </c>
      <c r="S50" s="24">
        <v>452589</v>
      </c>
      <c r="T50" s="24">
        <v>493761</v>
      </c>
      <c r="U50" s="25">
        <f t="shared" si="0"/>
        <v>109.09699528711481</v>
      </c>
    </row>
    <row r="52" spans="12:20" ht="12.75">
      <c r="L52" s="1"/>
      <c r="M52" s="1"/>
      <c r="N52" s="1"/>
      <c r="O52" s="1"/>
      <c r="P52" s="1"/>
      <c r="R52" s="1"/>
      <c r="S52" s="1"/>
      <c r="T52" s="1"/>
    </row>
  </sheetData>
  <mergeCells count="32">
    <mergeCell ref="R46:R48"/>
    <mergeCell ref="S46:S48"/>
    <mergeCell ref="T46:T48"/>
    <mergeCell ref="U46:U48"/>
    <mergeCell ref="R43:R45"/>
    <mergeCell ref="S43:S45"/>
    <mergeCell ref="T43:T45"/>
    <mergeCell ref="U43:U45"/>
    <mergeCell ref="R39:R41"/>
    <mergeCell ref="S39:S41"/>
    <mergeCell ref="T39:T41"/>
    <mergeCell ref="U39:U41"/>
    <mergeCell ref="G43:G45"/>
    <mergeCell ref="H43:H45"/>
    <mergeCell ref="C46:C48"/>
    <mergeCell ref="D46:D48"/>
    <mergeCell ref="E46:E48"/>
    <mergeCell ref="F46:F48"/>
    <mergeCell ref="G46:G48"/>
    <mergeCell ref="H46:H48"/>
    <mergeCell ref="C43:C45"/>
    <mergeCell ref="D43:D45"/>
    <mergeCell ref="E43:E45"/>
    <mergeCell ref="F43:F45"/>
    <mergeCell ref="A6:U6"/>
    <mergeCell ref="R9:T9"/>
    <mergeCell ref="U9:U10"/>
    <mergeCell ref="A9:A10"/>
    <mergeCell ref="B9:B10"/>
    <mergeCell ref="C9:E9"/>
    <mergeCell ref="I9:K9"/>
    <mergeCell ref="F9:H9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H1">
      <selection activeCell="Y53" sqref="Y53"/>
    </sheetView>
  </sheetViews>
  <sheetFormatPr defaultColWidth="9.140625" defaultRowHeight="12.75"/>
  <cols>
    <col min="1" max="1" width="21.28125" style="0" customWidth="1"/>
    <col min="2" max="2" width="32.421875" style="0" customWidth="1"/>
    <col min="3" max="3" width="12.57421875" style="0" bestFit="1" customWidth="1"/>
    <col min="4" max="4" width="10.8515625" style="0" customWidth="1"/>
    <col min="5" max="5" width="12.57421875" style="0" bestFit="1" customWidth="1"/>
    <col min="6" max="6" width="10.00390625" style="0" bestFit="1" customWidth="1"/>
    <col min="7" max="7" width="13.7109375" style="0" bestFit="1" customWidth="1"/>
    <col min="8" max="8" width="11.140625" style="0" customWidth="1"/>
    <col min="9" max="9" width="13.7109375" style="0" bestFit="1" customWidth="1"/>
    <col min="10" max="10" width="10.00390625" style="0" bestFit="1" customWidth="1"/>
    <col min="11" max="11" width="13.7109375" style="0" bestFit="1" customWidth="1"/>
    <col min="12" max="12" width="11.57421875" style="0" customWidth="1"/>
    <col min="13" max="13" width="13.7109375" style="0" bestFit="1" customWidth="1"/>
    <col min="14" max="14" width="10.00390625" style="0" bestFit="1" customWidth="1"/>
    <col min="15" max="15" width="13.7109375" style="0" bestFit="1" customWidth="1"/>
    <col min="16" max="16" width="11.00390625" style="0" customWidth="1"/>
    <col min="17" max="17" width="12.57421875" style="0" bestFit="1" customWidth="1"/>
    <col min="18" max="18" width="10.00390625" style="0" bestFit="1" customWidth="1"/>
    <col min="19" max="19" width="0.13671875" style="0" customWidth="1"/>
    <col min="20" max="20" width="10.00390625" style="0" hidden="1" customWidth="1"/>
    <col min="21" max="22" width="9.140625" style="0" hidden="1" customWidth="1"/>
    <col min="23" max="23" width="13.7109375" style="0" bestFit="1" customWidth="1"/>
    <col min="24" max="24" width="15.28125" style="0" bestFit="1" customWidth="1"/>
    <col min="25" max="25" width="13.7109375" style="0" bestFit="1" customWidth="1"/>
    <col min="26" max="26" width="10.00390625" style="0" bestFit="1" customWidth="1"/>
  </cols>
  <sheetData>
    <row r="1" spans="1:26" ht="12.75">
      <c r="A1" s="1" t="s">
        <v>0</v>
      </c>
      <c r="Z1" t="s">
        <v>620</v>
      </c>
    </row>
    <row r="2" ht="12.75">
      <c r="A2" s="1" t="s">
        <v>1</v>
      </c>
    </row>
    <row r="3" ht="12.75">
      <c r="A3" s="1" t="s">
        <v>2</v>
      </c>
    </row>
    <row r="5" spans="1:26" ht="12.75">
      <c r="A5" s="74" t="s">
        <v>604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7" ht="12.75">
      <c r="V7" s="5" t="s">
        <v>4</v>
      </c>
    </row>
    <row r="8" spans="1:26" ht="12.75">
      <c r="A8" s="86" t="s">
        <v>502</v>
      </c>
      <c r="B8" s="86" t="s">
        <v>471</v>
      </c>
      <c r="C8" s="84" t="s">
        <v>606</v>
      </c>
      <c r="D8" s="84"/>
      <c r="E8" s="84"/>
      <c r="F8" s="84"/>
      <c r="G8" s="84" t="s">
        <v>607</v>
      </c>
      <c r="H8" s="84"/>
      <c r="I8" s="84"/>
      <c r="J8" s="84"/>
      <c r="K8" s="84" t="s">
        <v>608</v>
      </c>
      <c r="L8" s="84"/>
      <c r="M8" s="84"/>
      <c r="N8" s="84"/>
      <c r="O8" s="84" t="s">
        <v>609</v>
      </c>
      <c r="P8" s="84"/>
      <c r="Q8" s="84"/>
      <c r="R8" s="84"/>
      <c r="S8" s="88"/>
      <c r="T8" s="88"/>
      <c r="U8" s="88"/>
      <c r="V8" s="88"/>
      <c r="W8" s="22" t="s">
        <v>357</v>
      </c>
      <c r="X8" s="22"/>
      <c r="Y8" s="22"/>
      <c r="Z8" s="22"/>
    </row>
    <row r="9" spans="1:26" ht="12.75">
      <c r="A9" s="87"/>
      <c r="B9" s="87"/>
      <c r="C9" s="7" t="s">
        <v>362</v>
      </c>
      <c r="D9" s="7" t="s">
        <v>360</v>
      </c>
      <c r="E9" s="7" t="s">
        <v>361</v>
      </c>
      <c r="F9" s="7" t="s">
        <v>605</v>
      </c>
      <c r="G9" s="7" t="s">
        <v>363</v>
      </c>
      <c r="H9" s="7" t="s">
        <v>360</v>
      </c>
      <c r="I9" s="7" t="s">
        <v>361</v>
      </c>
      <c r="J9" s="7" t="s">
        <v>605</v>
      </c>
      <c r="K9" s="7" t="s">
        <v>362</v>
      </c>
      <c r="L9" s="7" t="s">
        <v>360</v>
      </c>
      <c r="M9" s="7" t="s">
        <v>361</v>
      </c>
      <c r="N9" s="7" t="s">
        <v>605</v>
      </c>
      <c r="O9" s="7" t="s">
        <v>362</v>
      </c>
      <c r="P9" s="7" t="s">
        <v>360</v>
      </c>
      <c r="Q9" s="7" t="s">
        <v>361</v>
      </c>
      <c r="R9" s="7" t="s">
        <v>605</v>
      </c>
      <c r="S9" s="7"/>
      <c r="T9" s="7"/>
      <c r="U9" s="7"/>
      <c r="V9" s="7"/>
      <c r="W9" s="50" t="s">
        <v>362</v>
      </c>
      <c r="X9" s="50" t="s">
        <v>360</v>
      </c>
      <c r="Y9" s="50" t="s">
        <v>361</v>
      </c>
      <c r="Z9" s="50" t="s">
        <v>605</v>
      </c>
    </row>
    <row r="10" spans="1:26" ht="12.75">
      <c r="A10" s="12" t="s">
        <v>1</v>
      </c>
      <c r="B10" s="22" t="s">
        <v>488</v>
      </c>
      <c r="C10" s="25"/>
      <c r="D10" s="25"/>
      <c r="E10" s="25">
        <v>1500</v>
      </c>
      <c r="F10" s="25"/>
      <c r="G10" s="25"/>
      <c r="H10" s="25"/>
      <c r="I10" s="25"/>
      <c r="J10" s="25"/>
      <c r="K10" s="25"/>
      <c r="L10" s="25"/>
      <c r="M10" s="25">
        <v>1563</v>
      </c>
      <c r="N10" s="25"/>
      <c r="O10" s="25">
        <v>317530</v>
      </c>
      <c r="P10" s="25">
        <v>105720</v>
      </c>
      <c r="Q10" s="25">
        <v>4191</v>
      </c>
      <c r="R10" s="25"/>
      <c r="S10" s="25"/>
      <c r="T10" s="25"/>
      <c r="U10" s="25"/>
      <c r="V10" s="25"/>
      <c r="W10" s="25">
        <v>317530</v>
      </c>
      <c r="X10" s="25">
        <v>105720</v>
      </c>
      <c r="Y10" s="25">
        <v>7254</v>
      </c>
      <c r="Z10" s="25"/>
    </row>
    <row r="11" spans="2:26" ht="12.75">
      <c r="B11" s="22" t="s">
        <v>477</v>
      </c>
      <c r="C11" s="25"/>
      <c r="D11" s="25"/>
      <c r="E11" s="25"/>
      <c r="F11" s="25"/>
      <c r="G11" s="25"/>
      <c r="H11" s="25"/>
      <c r="I11" s="25"/>
      <c r="J11" s="25"/>
      <c r="K11" s="25">
        <v>20000</v>
      </c>
      <c r="L11" s="25">
        <v>20000</v>
      </c>
      <c r="M11" s="25">
        <v>20000</v>
      </c>
      <c r="N11" s="25">
        <v>100</v>
      </c>
      <c r="O11" s="25">
        <v>62327</v>
      </c>
      <c r="P11" s="25">
        <v>112905</v>
      </c>
      <c r="Q11" s="25">
        <v>16221</v>
      </c>
      <c r="R11" s="25"/>
      <c r="S11" s="25"/>
      <c r="T11" s="25"/>
      <c r="U11" s="25"/>
      <c r="V11" s="25"/>
      <c r="W11" s="25">
        <v>82327</v>
      </c>
      <c r="X11" s="25">
        <v>132905</v>
      </c>
      <c r="Y11" s="25">
        <v>36221</v>
      </c>
      <c r="Z11" s="25">
        <v>36</v>
      </c>
    </row>
    <row r="12" spans="2:26" ht="12.75">
      <c r="B12" s="22" t="s">
        <v>508</v>
      </c>
      <c r="C12" s="25">
        <v>1500</v>
      </c>
      <c r="D12" s="25">
        <v>1500</v>
      </c>
      <c r="E12" s="25">
        <v>33052</v>
      </c>
      <c r="F12" s="25"/>
      <c r="G12" s="25"/>
      <c r="H12" s="25"/>
      <c r="I12" s="25"/>
      <c r="J12" s="25"/>
      <c r="K12" s="25">
        <v>2741</v>
      </c>
      <c r="L12" s="25">
        <v>249321</v>
      </c>
      <c r="M12" s="25">
        <v>52445</v>
      </c>
      <c r="N12" s="25"/>
      <c r="O12" s="25">
        <v>5827</v>
      </c>
      <c r="P12" s="25">
        <v>5827</v>
      </c>
      <c r="Q12" s="25">
        <v>1617</v>
      </c>
      <c r="R12" s="25"/>
      <c r="S12" s="25"/>
      <c r="T12" s="25"/>
      <c r="U12" s="25"/>
      <c r="V12" s="25"/>
      <c r="W12" s="25">
        <v>10634</v>
      </c>
      <c r="X12" s="25">
        <v>257211</v>
      </c>
      <c r="Y12" s="25">
        <v>213454</v>
      </c>
      <c r="Z12" s="25">
        <v>55</v>
      </c>
    </row>
    <row r="13" spans="2:26" ht="12.75">
      <c r="B13" s="22" t="s">
        <v>520</v>
      </c>
      <c r="C13" s="25"/>
      <c r="D13" s="25"/>
      <c r="E13" s="25"/>
      <c r="F13" s="25"/>
      <c r="G13" s="25">
        <v>282800</v>
      </c>
      <c r="H13" s="25">
        <v>275122</v>
      </c>
      <c r="I13" s="25">
        <v>307541</v>
      </c>
      <c r="J13" s="25">
        <v>112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282800</v>
      </c>
      <c r="X13" s="25">
        <v>275122</v>
      </c>
      <c r="Y13" s="25">
        <v>307541</v>
      </c>
      <c r="Z13" s="25">
        <v>112</v>
      </c>
    </row>
    <row r="14" spans="2:26" ht="12.75">
      <c r="B14" s="22" t="s">
        <v>519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2:26" ht="12.75">
      <c r="B15" s="22" t="s">
        <v>610</v>
      </c>
      <c r="C15" s="25"/>
      <c r="D15" s="25"/>
      <c r="E15" s="25"/>
      <c r="F15" s="25"/>
      <c r="G15" s="25">
        <v>-15781</v>
      </c>
      <c r="H15" s="25">
        <v>-15741</v>
      </c>
      <c r="I15" s="25">
        <v>-16061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>
        <v>-15781</v>
      </c>
      <c r="X15" s="25">
        <v>-15741</v>
      </c>
      <c r="Y15" s="25">
        <v>-16061</v>
      </c>
      <c r="Z15" s="25"/>
    </row>
    <row r="16" spans="2:26" ht="12.75">
      <c r="B16" s="22" t="s">
        <v>476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2:26" ht="12.75">
      <c r="B17" s="22" t="s">
        <v>489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2:26" ht="12.75">
      <c r="B18" s="22" t="s">
        <v>490</v>
      </c>
      <c r="C18" s="25"/>
      <c r="D18" s="25"/>
      <c r="E18" s="25"/>
      <c r="F18" s="25"/>
      <c r="G18" s="25"/>
      <c r="H18" s="25"/>
      <c r="I18" s="25"/>
      <c r="J18" s="25"/>
      <c r="K18" s="25">
        <v>23405</v>
      </c>
      <c r="L18" s="25">
        <v>23405</v>
      </c>
      <c r="M18" s="25">
        <v>4171</v>
      </c>
      <c r="N18" s="25">
        <v>18</v>
      </c>
      <c r="O18" s="25"/>
      <c r="P18" s="25"/>
      <c r="Q18" s="25"/>
      <c r="R18" s="25"/>
      <c r="S18" s="25"/>
      <c r="T18" s="25"/>
      <c r="U18" s="25"/>
      <c r="V18" s="25"/>
      <c r="W18" s="25">
        <v>23405</v>
      </c>
      <c r="X18" s="25">
        <v>23405</v>
      </c>
      <c r="Y18" s="25">
        <v>4171</v>
      </c>
      <c r="Z18" s="25">
        <v>18</v>
      </c>
    </row>
    <row r="19" spans="2:26" ht="12.75">
      <c r="B19" s="22" t="s">
        <v>491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2:26" ht="12.75">
      <c r="B20" s="22" t="s">
        <v>509</v>
      </c>
      <c r="C20" s="25"/>
      <c r="D20" s="25"/>
      <c r="E20" s="25"/>
      <c r="F20" s="25"/>
      <c r="G20" s="25"/>
      <c r="H20" s="25"/>
      <c r="I20" s="25"/>
      <c r="J20" s="25"/>
      <c r="K20" s="25"/>
      <c r="L20" s="25">
        <v>105720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>
        <v>105720</v>
      </c>
      <c r="Y20" s="25"/>
      <c r="Z20" s="25"/>
    </row>
    <row r="21" spans="2:26" ht="12.75">
      <c r="B21" s="22" t="s">
        <v>414</v>
      </c>
      <c r="C21" s="25"/>
      <c r="D21" s="25"/>
      <c r="E21" s="25"/>
      <c r="F21" s="25"/>
      <c r="G21" s="25"/>
      <c r="H21" s="25"/>
      <c r="I21" s="25"/>
      <c r="J21" s="25"/>
      <c r="K21" s="25">
        <v>566</v>
      </c>
      <c r="L21" s="25">
        <v>566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2:26" ht="12.75">
      <c r="B22" s="22" t="s">
        <v>492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2:26" ht="12.75">
      <c r="B23" s="22" t="s">
        <v>493</v>
      </c>
      <c r="C23" s="25"/>
      <c r="D23" s="25"/>
      <c r="E23" s="25"/>
      <c r="F23" s="25"/>
      <c r="G23" s="25"/>
      <c r="H23" s="25"/>
      <c r="I23" s="25"/>
      <c r="J23" s="25"/>
      <c r="K23" s="25">
        <v>0</v>
      </c>
      <c r="L23" s="25">
        <v>0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2:26" ht="12.75">
      <c r="B24" s="22" t="s">
        <v>494</v>
      </c>
      <c r="C24" s="25"/>
      <c r="D24" s="25"/>
      <c r="E24" s="25"/>
      <c r="F24" s="25"/>
      <c r="G24" s="25"/>
      <c r="H24" s="25"/>
      <c r="I24" s="25"/>
      <c r="J24" s="25"/>
      <c r="K24" s="25">
        <v>6000</v>
      </c>
      <c r="L24" s="25">
        <v>6000</v>
      </c>
      <c r="M24" s="25">
        <v>827</v>
      </c>
      <c r="N24" s="25">
        <v>41</v>
      </c>
      <c r="O24" s="25"/>
      <c r="P24" s="25"/>
      <c r="Q24" s="25"/>
      <c r="R24" s="25"/>
      <c r="S24" s="25"/>
      <c r="T24" s="25"/>
      <c r="U24" s="25"/>
      <c r="V24" s="25"/>
      <c r="W24" s="25">
        <v>6000</v>
      </c>
      <c r="X24" s="25">
        <v>6000</v>
      </c>
      <c r="Y24" s="25">
        <v>827</v>
      </c>
      <c r="Z24" s="25">
        <v>41</v>
      </c>
    </row>
    <row r="25" spans="2:26" ht="12.75">
      <c r="B25" s="22" t="s">
        <v>495</v>
      </c>
      <c r="C25" s="25"/>
      <c r="D25" s="25"/>
      <c r="E25" s="25"/>
      <c r="F25" s="25"/>
      <c r="G25" s="25"/>
      <c r="H25" s="25"/>
      <c r="I25" s="25"/>
      <c r="J25" s="25"/>
      <c r="K25" s="25">
        <v>1200</v>
      </c>
      <c r="L25" s="25">
        <v>1200</v>
      </c>
      <c r="M25" s="25">
        <v>1200</v>
      </c>
      <c r="N25" s="25">
        <v>100</v>
      </c>
      <c r="O25" s="25"/>
      <c r="P25" s="25"/>
      <c r="Q25" s="25"/>
      <c r="R25" s="25"/>
      <c r="S25" s="25"/>
      <c r="T25" s="25"/>
      <c r="U25" s="25"/>
      <c r="V25" s="25"/>
      <c r="W25" s="25">
        <v>1200</v>
      </c>
      <c r="X25" s="25">
        <v>1200</v>
      </c>
      <c r="Y25" s="25">
        <v>1200</v>
      </c>
      <c r="Z25" s="25">
        <v>100</v>
      </c>
    </row>
    <row r="26" spans="2:26" ht="12.75">
      <c r="B26" s="22" t="s">
        <v>496</v>
      </c>
      <c r="C26" s="25"/>
      <c r="D26" s="25"/>
      <c r="E26" s="25"/>
      <c r="F26" s="25"/>
      <c r="G26" s="25"/>
      <c r="H26" s="25"/>
      <c r="I26" s="25"/>
      <c r="J26" s="25"/>
      <c r="K26" s="25">
        <v>2500</v>
      </c>
      <c r="L26" s="25">
        <v>2500</v>
      </c>
      <c r="M26" s="25">
        <v>2500</v>
      </c>
      <c r="N26" s="25">
        <v>100</v>
      </c>
      <c r="O26" s="25"/>
      <c r="P26" s="25"/>
      <c r="Q26" s="25"/>
      <c r="R26" s="25"/>
      <c r="S26" s="25"/>
      <c r="T26" s="25"/>
      <c r="U26" s="25"/>
      <c r="V26" s="25"/>
      <c r="W26" s="25">
        <v>2500</v>
      </c>
      <c r="X26" s="25">
        <v>2500</v>
      </c>
      <c r="Y26" s="25">
        <v>2500</v>
      </c>
      <c r="Z26" s="25">
        <v>100</v>
      </c>
    </row>
    <row r="27" spans="2:26" ht="12.75">
      <c r="B27" s="22" t="s">
        <v>532</v>
      </c>
      <c r="C27" s="25"/>
      <c r="D27" s="25"/>
      <c r="E27" s="25"/>
      <c r="F27" s="25"/>
      <c r="G27" s="25"/>
      <c r="H27" s="25"/>
      <c r="I27" s="25"/>
      <c r="J27" s="25"/>
      <c r="K27" s="25">
        <v>12000</v>
      </c>
      <c r="L27" s="25">
        <v>12000</v>
      </c>
      <c r="M27" s="25">
        <v>17686</v>
      </c>
      <c r="N27" s="25">
        <v>147</v>
      </c>
      <c r="O27" s="25"/>
      <c r="P27" s="25"/>
      <c r="Q27" s="25"/>
      <c r="R27" s="25"/>
      <c r="S27" s="25"/>
      <c r="T27" s="25"/>
      <c r="U27" s="25"/>
      <c r="V27" s="25"/>
      <c r="W27" s="25">
        <v>12000</v>
      </c>
      <c r="X27" s="25">
        <v>12000</v>
      </c>
      <c r="Y27" s="25">
        <v>17686</v>
      </c>
      <c r="Z27" s="25">
        <v>147</v>
      </c>
    </row>
    <row r="28" spans="2:26" ht="12.75">
      <c r="B28" s="22" t="s">
        <v>498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2:26" ht="12.75">
      <c r="B29" s="22" t="s">
        <v>499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2:26" ht="12.75">
      <c r="B30" s="22" t="s">
        <v>500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2:26" ht="12.75">
      <c r="B31" s="22" t="s">
        <v>612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2:26" ht="12.75">
      <c r="B32" s="22" t="s">
        <v>527</v>
      </c>
      <c r="C32" s="25"/>
      <c r="D32" s="25"/>
      <c r="E32" s="25"/>
      <c r="F32" s="25"/>
      <c r="G32" s="25"/>
      <c r="H32" s="25"/>
      <c r="I32" s="25"/>
      <c r="J32" s="25"/>
      <c r="K32" s="25">
        <v>868</v>
      </c>
      <c r="L32" s="25">
        <v>868</v>
      </c>
      <c r="M32" s="25">
        <v>519</v>
      </c>
      <c r="N32" s="25">
        <v>60</v>
      </c>
      <c r="O32" s="25"/>
      <c r="P32" s="25"/>
      <c r="Q32" s="25"/>
      <c r="R32" s="25"/>
      <c r="S32" s="25"/>
      <c r="T32" s="25"/>
      <c r="U32" s="25"/>
      <c r="V32" s="25"/>
      <c r="W32" s="25">
        <v>868</v>
      </c>
      <c r="X32" s="25">
        <v>868</v>
      </c>
      <c r="Y32" s="25">
        <v>519</v>
      </c>
      <c r="Z32" s="25">
        <v>60</v>
      </c>
    </row>
    <row r="33" spans="2:26" ht="12.75">
      <c r="B33" s="22" t="s">
        <v>611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2:26" ht="12.75">
      <c r="B34" s="22" t="s">
        <v>530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2:26" ht="12.75">
      <c r="B35" s="22" t="s">
        <v>518</v>
      </c>
      <c r="C35" s="25">
        <v>1312</v>
      </c>
      <c r="D35" s="25">
        <v>1312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.75">
      <c r="A36" s="2" t="s">
        <v>357</v>
      </c>
      <c r="B36" s="22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>
        <v>1312</v>
      </c>
      <c r="X36" s="25">
        <v>1312</v>
      </c>
      <c r="Y36" s="25"/>
      <c r="Z36" s="25"/>
    </row>
    <row r="37" spans="1:26" ht="12.75">
      <c r="A37" s="1"/>
      <c r="B37" s="22" t="s">
        <v>479</v>
      </c>
      <c r="C37" s="25">
        <v>11169</v>
      </c>
      <c r="D37" s="25">
        <v>11169</v>
      </c>
      <c r="E37" s="25">
        <v>9793</v>
      </c>
      <c r="F37" s="25">
        <v>88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>
        <v>11169</v>
      </c>
      <c r="X37" s="25">
        <v>11169</v>
      </c>
      <c r="Y37" s="25">
        <v>9793</v>
      </c>
      <c r="Z37" s="25">
        <v>73</v>
      </c>
    </row>
    <row r="38" spans="2:26" ht="12.75">
      <c r="B38" s="22" t="s">
        <v>480</v>
      </c>
      <c r="C38" s="25">
        <v>8107</v>
      </c>
      <c r="D38" s="25">
        <v>8107</v>
      </c>
      <c r="E38" s="25">
        <v>6933</v>
      </c>
      <c r="F38" s="25">
        <v>84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>
        <v>8107</v>
      </c>
      <c r="X38" s="25">
        <v>8107</v>
      </c>
      <c r="Y38" s="25">
        <v>6933</v>
      </c>
      <c r="Z38" s="25">
        <v>63</v>
      </c>
    </row>
    <row r="39" spans="2:26" ht="12.75">
      <c r="B39" s="22" t="s">
        <v>510</v>
      </c>
      <c r="C39" s="25">
        <v>9894</v>
      </c>
      <c r="D39" s="25">
        <v>9894</v>
      </c>
      <c r="E39" s="25">
        <v>7123</v>
      </c>
      <c r="F39" s="25">
        <v>72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>
        <v>9894</v>
      </c>
      <c r="X39" s="25">
        <v>9894</v>
      </c>
      <c r="Y39" s="25">
        <v>7123</v>
      </c>
      <c r="Z39" s="25">
        <v>72</v>
      </c>
    </row>
    <row r="40" spans="2:26" ht="12.75">
      <c r="B40" s="22" t="s">
        <v>481</v>
      </c>
      <c r="C40" s="25"/>
      <c r="D40" s="25"/>
      <c r="E40" s="25"/>
      <c r="F40" s="25"/>
      <c r="G40" s="25"/>
      <c r="H40" s="25"/>
      <c r="I40" s="25"/>
      <c r="J40" s="25"/>
      <c r="K40" s="25">
        <v>26555</v>
      </c>
      <c r="L40" s="25">
        <v>26555</v>
      </c>
      <c r="M40" s="25">
        <v>26555</v>
      </c>
      <c r="N40" s="25">
        <v>100</v>
      </c>
      <c r="O40" s="25">
        <v>57380</v>
      </c>
      <c r="P40" s="25">
        <v>43080</v>
      </c>
      <c r="Q40" s="25">
        <v>76032</v>
      </c>
      <c r="R40" s="25">
        <v>147</v>
      </c>
      <c r="S40" s="25"/>
      <c r="T40" s="25"/>
      <c r="U40" s="25"/>
      <c r="V40" s="25"/>
      <c r="W40" s="25">
        <v>83935</v>
      </c>
      <c r="X40" s="25">
        <v>69635</v>
      </c>
      <c r="Y40" s="25">
        <v>102587</v>
      </c>
      <c r="Z40" s="25">
        <v>147</v>
      </c>
    </row>
    <row r="41" spans="2:26" ht="12.75">
      <c r="B41" s="22" t="s">
        <v>511</v>
      </c>
      <c r="C41" s="25"/>
      <c r="D41" s="25"/>
      <c r="E41" s="25"/>
      <c r="F41" s="25"/>
      <c r="G41" s="25"/>
      <c r="H41" s="25"/>
      <c r="I41" s="25"/>
      <c r="J41" s="25"/>
      <c r="K41" s="25">
        <v>2135</v>
      </c>
      <c r="L41" s="25">
        <v>2135</v>
      </c>
      <c r="M41" s="25">
        <v>2135</v>
      </c>
      <c r="N41" s="25">
        <v>100</v>
      </c>
      <c r="O41" s="25"/>
      <c r="P41" s="25"/>
      <c r="Q41" s="25"/>
      <c r="R41" s="25"/>
      <c r="S41" s="25"/>
      <c r="T41" s="25"/>
      <c r="U41" s="25"/>
      <c r="V41" s="25"/>
      <c r="W41" s="25">
        <v>2135</v>
      </c>
      <c r="X41" s="25">
        <v>2135</v>
      </c>
      <c r="Y41" s="25">
        <v>2135</v>
      </c>
      <c r="Z41" s="25">
        <v>100</v>
      </c>
    </row>
    <row r="42" spans="2:26" ht="12.75">
      <c r="B42" s="22" t="s">
        <v>512</v>
      </c>
      <c r="C42" s="25"/>
      <c r="D42" s="25"/>
      <c r="E42" s="25"/>
      <c r="F42" s="25"/>
      <c r="G42" s="25"/>
      <c r="H42" s="25"/>
      <c r="I42" s="25"/>
      <c r="J42" s="25"/>
      <c r="K42" s="25">
        <v>3974</v>
      </c>
      <c r="L42" s="25">
        <v>3974</v>
      </c>
      <c r="M42" s="25">
        <v>3974</v>
      </c>
      <c r="N42" s="25">
        <v>100</v>
      </c>
      <c r="O42" s="25"/>
      <c r="P42" s="25"/>
      <c r="Q42" s="25"/>
      <c r="R42" s="25"/>
      <c r="S42" s="25"/>
      <c r="T42" s="25"/>
      <c r="U42" s="25"/>
      <c r="V42" s="25"/>
      <c r="W42" s="25">
        <v>3974</v>
      </c>
      <c r="X42" s="25">
        <v>3974</v>
      </c>
      <c r="Y42" s="25">
        <v>3974</v>
      </c>
      <c r="Z42" s="25">
        <v>100</v>
      </c>
    </row>
    <row r="43" spans="1:26" ht="12.75">
      <c r="A43" s="2" t="s">
        <v>357</v>
      </c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.75">
      <c r="A44" s="1"/>
      <c r="B44" s="22" t="s">
        <v>513</v>
      </c>
      <c r="C44" s="25"/>
      <c r="D44" s="25"/>
      <c r="E44" s="25">
        <v>578</v>
      </c>
      <c r="F44" s="25"/>
      <c r="G44" s="25"/>
      <c r="H44" s="25"/>
      <c r="I44" s="25"/>
      <c r="J44" s="25"/>
      <c r="K44" s="25">
        <v>15823</v>
      </c>
      <c r="L44" s="25">
        <v>15823</v>
      </c>
      <c r="M44" s="25">
        <v>20516</v>
      </c>
      <c r="N44" s="25">
        <v>133</v>
      </c>
      <c r="O44" s="25"/>
      <c r="P44" s="25"/>
      <c r="Q44" s="25"/>
      <c r="R44" s="25"/>
      <c r="S44" s="25"/>
      <c r="T44" s="25"/>
      <c r="U44" s="25"/>
      <c r="V44" s="25"/>
      <c r="W44" s="25">
        <v>15823</v>
      </c>
      <c r="X44" s="25">
        <v>15823</v>
      </c>
      <c r="Y44" s="25">
        <v>21154</v>
      </c>
      <c r="Z44" s="25">
        <v>133</v>
      </c>
    </row>
    <row r="45" spans="2:26" ht="12.7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2:26" ht="12.75">
      <c r="B46" s="22" t="s">
        <v>514</v>
      </c>
      <c r="C46" s="25"/>
      <c r="D46" s="25"/>
      <c r="E46" s="25"/>
      <c r="F46" s="25"/>
      <c r="G46" s="25"/>
      <c r="H46" s="25"/>
      <c r="I46" s="25"/>
      <c r="J46" s="25"/>
      <c r="K46" s="25">
        <v>4360</v>
      </c>
      <c r="L46" s="25">
        <v>4360</v>
      </c>
      <c r="M46" s="25">
        <v>4360</v>
      </c>
      <c r="N46" s="25">
        <v>100</v>
      </c>
      <c r="O46" s="25"/>
      <c r="P46" s="25"/>
      <c r="Q46" s="25"/>
      <c r="R46" s="25"/>
      <c r="S46" s="25"/>
      <c r="T46" s="25"/>
      <c r="U46" s="25"/>
      <c r="V46" s="25"/>
      <c r="W46" s="25">
        <v>4360</v>
      </c>
      <c r="X46" s="25">
        <v>4360</v>
      </c>
      <c r="Y46" s="25">
        <v>4360</v>
      </c>
      <c r="Z46" s="25">
        <v>100</v>
      </c>
    </row>
    <row r="47" spans="2:26" ht="12.75">
      <c r="B47" s="22" t="s">
        <v>515</v>
      </c>
      <c r="C47" s="25"/>
      <c r="D47" s="25"/>
      <c r="E47" s="25">
        <v>505</v>
      </c>
      <c r="F47" s="25"/>
      <c r="G47" s="25"/>
      <c r="H47" s="25"/>
      <c r="I47" s="25"/>
      <c r="J47" s="25"/>
      <c r="K47" s="25">
        <v>16215</v>
      </c>
      <c r="L47" s="25">
        <v>16215</v>
      </c>
      <c r="M47" s="25">
        <v>16215</v>
      </c>
      <c r="N47" s="25">
        <v>100</v>
      </c>
      <c r="O47" s="25"/>
      <c r="P47" s="25"/>
      <c r="Q47" s="25"/>
      <c r="R47" s="25"/>
      <c r="S47" s="25"/>
      <c r="T47" s="25"/>
      <c r="U47" s="25"/>
      <c r="V47" s="25"/>
      <c r="W47" s="25">
        <v>16215</v>
      </c>
      <c r="X47" s="25">
        <v>16215</v>
      </c>
      <c r="Y47" s="25">
        <v>16720</v>
      </c>
      <c r="Z47" s="25">
        <v>103</v>
      </c>
    </row>
    <row r="48" spans="2:26" ht="12.7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2:26" ht="12.75">
      <c r="B49" s="22" t="s">
        <v>516</v>
      </c>
      <c r="C49" s="25"/>
      <c r="D49" s="25"/>
      <c r="E49" s="25"/>
      <c r="F49" s="25"/>
      <c r="G49" s="25"/>
      <c r="H49" s="25"/>
      <c r="I49" s="25"/>
      <c r="J49" s="25"/>
      <c r="K49" s="25">
        <v>3466</v>
      </c>
      <c r="L49" s="25">
        <v>3466</v>
      </c>
      <c r="M49" s="25">
        <v>3466</v>
      </c>
      <c r="N49" s="25">
        <v>100</v>
      </c>
      <c r="O49" s="25"/>
      <c r="P49" s="25"/>
      <c r="Q49" s="25"/>
      <c r="R49" s="25"/>
      <c r="S49" s="25"/>
      <c r="T49" s="25"/>
      <c r="U49" s="25"/>
      <c r="V49" s="25"/>
      <c r="W49" s="25">
        <v>3466</v>
      </c>
      <c r="X49" s="25">
        <v>3466</v>
      </c>
      <c r="Y49" s="25">
        <v>3466</v>
      </c>
      <c r="Z49" s="25">
        <v>100</v>
      </c>
    </row>
    <row r="50" spans="1:26" ht="12.75">
      <c r="A50" s="2" t="s">
        <v>357</v>
      </c>
      <c r="B50" s="22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.75">
      <c r="A51" s="2"/>
      <c r="B51" s="22" t="s">
        <v>613</v>
      </c>
      <c r="C51" s="25"/>
      <c r="D51" s="25"/>
      <c r="E51" s="25"/>
      <c r="F51" s="25"/>
      <c r="G51" s="25"/>
      <c r="H51" s="25">
        <v>14300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>
        <v>14300</v>
      </c>
      <c r="Y51" s="25"/>
      <c r="Z51" s="25"/>
    </row>
    <row r="52" spans="1:26" ht="12.75">
      <c r="A52" s="2"/>
      <c r="B52" s="22" t="s">
        <v>585</v>
      </c>
      <c r="C52" s="25"/>
      <c r="D52" s="25"/>
      <c r="E52" s="25"/>
      <c r="F52" s="25"/>
      <c r="G52" s="25"/>
      <c r="H52" s="25"/>
      <c r="I52" s="25">
        <v>-2733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>
        <v>-2733</v>
      </c>
      <c r="Z52" s="25"/>
    </row>
    <row r="53" spans="1:26" ht="12.75">
      <c r="A53" s="1" t="s">
        <v>517</v>
      </c>
      <c r="B53" s="22"/>
      <c r="C53" s="24">
        <f aca="true" t="shared" si="0" ref="C53:M53">SUM(C10:C50)</f>
        <v>31982</v>
      </c>
      <c r="D53" s="24">
        <f t="shared" si="0"/>
        <v>31982</v>
      </c>
      <c r="E53" s="24">
        <f t="shared" si="0"/>
        <v>59484</v>
      </c>
      <c r="F53" s="24">
        <f t="shared" si="0"/>
        <v>244</v>
      </c>
      <c r="G53" s="24">
        <f t="shared" si="0"/>
        <v>267019</v>
      </c>
      <c r="H53" s="24">
        <f t="shared" si="0"/>
        <v>259381</v>
      </c>
      <c r="I53" s="24">
        <f t="shared" si="0"/>
        <v>291480</v>
      </c>
      <c r="J53" s="24">
        <f t="shared" si="0"/>
        <v>112</v>
      </c>
      <c r="K53" s="24">
        <f t="shared" si="0"/>
        <v>141808</v>
      </c>
      <c r="L53" s="24">
        <f t="shared" si="0"/>
        <v>494108</v>
      </c>
      <c r="M53" s="24">
        <f t="shared" si="0"/>
        <v>178132</v>
      </c>
      <c r="N53" s="24">
        <f>(178132/494108)*100</f>
        <v>36.05122766682587</v>
      </c>
      <c r="O53" s="24">
        <f>SUM(O10:O50)</f>
        <v>443064</v>
      </c>
      <c r="P53" s="24">
        <f>SUM(P10:P50)</f>
        <v>267532</v>
      </c>
      <c r="Q53" s="24">
        <f>SUM(Q10:Q50)</f>
        <v>98061</v>
      </c>
      <c r="R53" s="24">
        <f>(98064/267532)*100</f>
        <v>36.655054348638664</v>
      </c>
      <c r="S53" s="24">
        <f>SUM(S10:S50)</f>
        <v>0</v>
      </c>
      <c r="T53" s="24">
        <f>SUM(T10:T50)</f>
        <v>0</v>
      </c>
      <c r="U53" s="24">
        <f>SUM(U10:U50)</f>
        <v>0</v>
      </c>
      <c r="V53" s="24">
        <f>SUM(V10:V50)</f>
        <v>0</v>
      </c>
      <c r="W53" s="24">
        <f>SUM(W10:W50)</f>
        <v>883873</v>
      </c>
      <c r="X53" s="24">
        <f>SUM(X10:X51)</f>
        <v>1067300</v>
      </c>
      <c r="Y53" s="24">
        <f>SUM(Y10:Y52)</f>
        <v>750824</v>
      </c>
      <c r="Z53" s="24">
        <f>(Y53/X53)*100</f>
        <v>70.34798088634872</v>
      </c>
    </row>
  </sheetData>
  <mergeCells count="8">
    <mergeCell ref="K8:N8"/>
    <mergeCell ref="O8:R8"/>
    <mergeCell ref="S8:V8"/>
    <mergeCell ref="A5:Z5"/>
    <mergeCell ref="A8:A9"/>
    <mergeCell ref="B8:B9"/>
    <mergeCell ref="C8:F8"/>
    <mergeCell ref="G8:J8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I10" sqref="I10"/>
    </sheetView>
  </sheetViews>
  <sheetFormatPr defaultColWidth="9.140625" defaultRowHeight="12.75"/>
  <cols>
    <col min="2" max="2" width="31.421875" style="0" customWidth="1"/>
    <col min="3" max="3" width="13.7109375" style="0" bestFit="1" customWidth="1"/>
    <col min="4" max="4" width="14.140625" style="0" customWidth="1"/>
    <col min="5" max="5" width="12.57421875" style="0" bestFit="1" customWidth="1"/>
  </cols>
  <sheetData>
    <row r="1" spans="1:5" ht="12.75">
      <c r="A1" s="1" t="s">
        <v>0</v>
      </c>
      <c r="B1" s="1"/>
      <c r="C1" s="1"/>
      <c r="D1" s="1"/>
      <c r="E1" s="5" t="s">
        <v>621</v>
      </c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5" ht="12.75">
      <c r="A6" s="67" t="s">
        <v>538</v>
      </c>
      <c r="B6" s="89"/>
      <c r="C6" s="89"/>
      <c r="D6" s="89"/>
      <c r="E6" s="89"/>
    </row>
    <row r="8" ht="12.75">
      <c r="E8" s="5" t="s">
        <v>4</v>
      </c>
    </row>
    <row r="9" spans="1:5" ht="12.75">
      <c r="A9" s="22"/>
      <c r="B9" s="7" t="s">
        <v>280</v>
      </c>
      <c r="C9" s="7" t="s">
        <v>362</v>
      </c>
      <c r="D9" s="7" t="s">
        <v>360</v>
      </c>
      <c r="E9" s="7" t="s">
        <v>361</v>
      </c>
    </row>
    <row r="10" spans="1:5" ht="12.75">
      <c r="A10" s="7" t="s">
        <v>20</v>
      </c>
      <c r="B10" s="22" t="s">
        <v>392</v>
      </c>
      <c r="C10" s="25">
        <v>500</v>
      </c>
      <c r="D10" s="25">
        <v>500</v>
      </c>
      <c r="E10" s="25">
        <v>41745</v>
      </c>
    </row>
    <row r="11" spans="1:5" ht="12.75">
      <c r="A11" s="7" t="s">
        <v>21</v>
      </c>
      <c r="B11" s="22" t="s">
        <v>539</v>
      </c>
      <c r="C11" s="25"/>
      <c r="D11" s="25"/>
      <c r="E11" s="25">
        <v>8936</v>
      </c>
    </row>
    <row r="12" spans="1:5" ht="12.75">
      <c r="A12" s="7" t="s">
        <v>540</v>
      </c>
      <c r="B12" s="22" t="s">
        <v>396</v>
      </c>
      <c r="C12" s="25">
        <v>500</v>
      </c>
      <c r="D12" s="25">
        <v>500</v>
      </c>
      <c r="E12" s="25">
        <v>50681</v>
      </c>
    </row>
    <row r="13" spans="1:5" ht="12.75">
      <c r="A13" s="7" t="s">
        <v>23</v>
      </c>
      <c r="B13" s="22" t="s">
        <v>541</v>
      </c>
      <c r="C13" s="25">
        <v>550</v>
      </c>
      <c r="D13" s="25">
        <v>550</v>
      </c>
      <c r="E13" s="25">
        <v>1223</v>
      </c>
    </row>
    <row r="14" spans="1:5" ht="12.75">
      <c r="A14" s="7" t="s">
        <v>24</v>
      </c>
      <c r="B14" s="22" t="s">
        <v>542</v>
      </c>
      <c r="C14" s="25">
        <v>379404</v>
      </c>
      <c r="D14" s="25">
        <v>499398</v>
      </c>
      <c r="E14" s="25">
        <v>44090</v>
      </c>
    </row>
    <row r="15" spans="1:5" ht="12.75">
      <c r="A15" s="7" t="s">
        <v>25</v>
      </c>
      <c r="B15" s="22" t="s">
        <v>543</v>
      </c>
      <c r="C15" s="25"/>
      <c r="D15" s="25"/>
      <c r="E15" s="25">
        <v>10000</v>
      </c>
    </row>
    <row r="16" spans="1:5" ht="12.75">
      <c r="A16" s="7" t="s">
        <v>26</v>
      </c>
      <c r="B16" s="22" t="s">
        <v>544</v>
      </c>
      <c r="C16" s="25">
        <v>400</v>
      </c>
      <c r="D16" s="25">
        <v>400</v>
      </c>
      <c r="E16" s="25">
        <v>455</v>
      </c>
    </row>
    <row r="17" spans="1:5" ht="12.75">
      <c r="A17" s="7" t="s">
        <v>19</v>
      </c>
      <c r="B17" s="22" t="s">
        <v>545</v>
      </c>
      <c r="C17" s="25">
        <v>380354</v>
      </c>
      <c r="D17" s="25">
        <v>500348</v>
      </c>
      <c r="E17" s="25">
        <v>55768</v>
      </c>
    </row>
    <row r="18" spans="1:5" ht="12.75">
      <c r="A18" s="7" t="s">
        <v>27</v>
      </c>
      <c r="B18" s="22" t="s">
        <v>546</v>
      </c>
      <c r="C18" s="25">
        <v>110</v>
      </c>
      <c r="D18" s="25">
        <v>10910</v>
      </c>
      <c r="E18" s="25">
        <v>15480</v>
      </c>
    </row>
    <row r="19" spans="1:5" ht="12.75">
      <c r="A19" s="7"/>
      <c r="B19" s="23" t="s">
        <v>547</v>
      </c>
      <c r="C19" s="24">
        <v>380464</v>
      </c>
      <c r="D19" s="24">
        <v>511258</v>
      </c>
      <c r="E19" s="24">
        <v>71248</v>
      </c>
    </row>
  </sheetData>
  <mergeCells count="1"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3">
      <selection activeCell="G11" sqref="G11"/>
    </sheetView>
  </sheetViews>
  <sheetFormatPr defaultColWidth="9.140625" defaultRowHeight="12.75"/>
  <cols>
    <col min="2" max="2" width="76.8515625" style="0" customWidth="1"/>
    <col min="3" max="3" width="13.140625" style="0" customWidth="1"/>
    <col min="4" max="4" width="14.140625" style="0" customWidth="1"/>
  </cols>
  <sheetData>
    <row r="1" spans="1:4" ht="12.75">
      <c r="A1" s="1" t="s">
        <v>0</v>
      </c>
      <c r="B1" s="1"/>
      <c r="D1" s="5" t="s">
        <v>622</v>
      </c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1"/>
      <c r="B4" s="1"/>
    </row>
    <row r="5" spans="1:2" ht="12.75">
      <c r="A5" s="1"/>
      <c r="B5" s="1"/>
    </row>
    <row r="6" spans="1:6" ht="12.75">
      <c r="A6" s="67" t="s">
        <v>321</v>
      </c>
      <c r="B6" s="67"/>
      <c r="C6" s="67"/>
      <c r="D6" s="67"/>
      <c r="E6" s="67"/>
      <c r="F6" s="67"/>
    </row>
    <row r="8" ht="12.75">
      <c r="D8" s="5" t="s">
        <v>4</v>
      </c>
    </row>
    <row r="9" spans="1:4" ht="12.75">
      <c r="A9" s="22"/>
      <c r="B9" s="7" t="s">
        <v>280</v>
      </c>
      <c r="C9" s="7" t="s">
        <v>281</v>
      </c>
      <c r="D9" s="7" t="s">
        <v>282</v>
      </c>
    </row>
    <row r="10" spans="1:4" ht="12.75">
      <c r="A10" s="22" t="s">
        <v>20</v>
      </c>
      <c r="B10" s="22" t="s">
        <v>283</v>
      </c>
      <c r="C10" s="51">
        <v>10</v>
      </c>
      <c r="D10" s="51">
        <v>0</v>
      </c>
    </row>
    <row r="11" spans="1:4" ht="12.75">
      <c r="A11" s="22" t="s">
        <v>21</v>
      </c>
      <c r="B11" s="22" t="s">
        <v>284</v>
      </c>
      <c r="C11" s="51">
        <v>0</v>
      </c>
      <c r="D11" s="51">
        <v>205</v>
      </c>
    </row>
    <row r="12" spans="1:4" ht="12.75">
      <c r="A12" s="22" t="s">
        <v>22</v>
      </c>
      <c r="B12" s="22" t="s">
        <v>285</v>
      </c>
      <c r="C12" s="51">
        <v>365</v>
      </c>
      <c r="D12" s="51">
        <v>271</v>
      </c>
    </row>
    <row r="13" spans="1:4" ht="12.75">
      <c r="A13" s="22" t="s">
        <v>23</v>
      </c>
      <c r="B13" s="11" t="s">
        <v>286</v>
      </c>
      <c r="C13" s="46">
        <v>375</v>
      </c>
      <c r="D13" s="46">
        <v>476</v>
      </c>
    </row>
    <row r="14" spans="1:4" ht="12.75">
      <c r="A14" s="22" t="s">
        <v>24</v>
      </c>
      <c r="B14" s="22" t="s">
        <v>287</v>
      </c>
      <c r="C14" s="51">
        <v>0</v>
      </c>
      <c r="D14" s="51">
        <v>0</v>
      </c>
    </row>
    <row r="15" spans="1:4" ht="12.75">
      <c r="A15" s="22" t="s">
        <v>25</v>
      </c>
      <c r="B15" s="22" t="s">
        <v>288</v>
      </c>
      <c r="C15" s="51">
        <v>0</v>
      </c>
      <c r="D15" s="51">
        <v>0</v>
      </c>
    </row>
    <row r="16" spans="1:4" ht="12.75">
      <c r="A16" s="22" t="s">
        <v>26</v>
      </c>
      <c r="B16" s="11" t="s">
        <v>289</v>
      </c>
      <c r="C16" s="46">
        <v>0</v>
      </c>
      <c r="D16" s="46">
        <v>0</v>
      </c>
    </row>
    <row r="17" spans="1:4" ht="12.75">
      <c r="A17" s="22" t="s">
        <v>19</v>
      </c>
      <c r="B17" s="22" t="s">
        <v>292</v>
      </c>
      <c r="C17" s="51">
        <v>1414</v>
      </c>
      <c r="D17" s="51">
        <v>1111</v>
      </c>
    </row>
    <row r="18" spans="1:4" ht="12.75">
      <c r="A18" s="22" t="s">
        <v>27</v>
      </c>
      <c r="B18" s="22" t="s">
        <v>293</v>
      </c>
      <c r="C18" s="51">
        <v>11583</v>
      </c>
      <c r="D18" s="51">
        <v>12538</v>
      </c>
    </row>
    <row r="19" spans="1:4" ht="12.75">
      <c r="A19" s="22" t="s">
        <v>28</v>
      </c>
      <c r="B19" s="22" t="s">
        <v>294</v>
      </c>
      <c r="C19" s="51">
        <v>0</v>
      </c>
      <c r="D19" s="51">
        <v>0</v>
      </c>
    </row>
    <row r="20" spans="1:4" ht="12.75">
      <c r="A20" s="22" t="s">
        <v>29</v>
      </c>
      <c r="B20" s="52" t="s">
        <v>290</v>
      </c>
      <c r="C20" s="55">
        <v>12997</v>
      </c>
      <c r="D20" s="55">
        <v>13649</v>
      </c>
    </row>
    <row r="21" spans="1:4" ht="12.75">
      <c r="A21" s="22" t="s">
        <v>30</v>
      </c>
      <c r="B21" s="22" t="s">
        <v>295</v>
      </c>
      <c r="C21" s="51">
        <v>0</v>
      </c>
      <c r="D21" s="51">
        <v>81</v>
      </c>
    </row>
    <row r="22" spans="1:4" ht="12.75">
      <c r="A22" s="22" t="s">
        <v>31</v>
      </c>
      <c r="B22" s="22" t="s">
        <v>296</v>
      </c>
      <c r="C22" s="51">
        <v>2814</v>
      </c>
      <c r="D22" s="51">
        <v>0</v>
      </c>
    </row>
    <row r="23" spans="1:4" ht="12.75">
      <c r="A23" s="22" t="s">
        <v>32</v>
      </c>
      <c r="B23" s="22" t="s">
        <v>297</v>
      </c>
      <c r="C23" s="51">
        <v>0</v>
      </c>
      <c r="D23" s="51">
        <v>0</v>
      </c>
    </row>
    <row r="24" spans="1:4" ht="12.75">
      <c r="A24" s="22" t="s">
        <v>33</v>
      </c>
      <c r="B24" s="39" t="s">
        <v>291</v>
      </c>
      <c r="C24" s="55">
        <v>2814</v>
      </c>
      <c r="D24" s="55">
        <v>81</v>
      </c>
    </row>
    <row r="25" spans="1:4" ht="12.75">
      <c r="A25" s="22" t="s">
        <v>34</v>
      </c>
      <c r="B25" s="11" t="s">
        <v>298</v>
      </c>
      <c r="C25" s="46">
        <v>10183</v>
      </c>
      <c r="D25" s="46">
        <v>13568</v>
      </c>
    </row>
    <row r="26" spans="1:4" ht="12.75">
      <c r="A26" s="22" t="s">
        <v>35</v>
      </c>
      <c r="B26" s="22" t="s">
        <v>299</v>
      </c>
      <c r="C26" s="51">
        <v>0</v>
      </c>
      <c r="D26" s="51">
        <v>0</v>
      </c>
    </row>
    <row r="27" spans="1:4" ht="12.75">
      <c r="A27" s="22" t="s">
        <v>36</v>
      </c>
      <c r="B27" s="22" t="s">
        <v>300</v>
      </c>
      <c r="C27" s="51">
        <v>0</v>
      </c>
      <c r="D27" s="51">
        <v>0</v>
      </c>
    </row>
    <row r="28" spans="1:4" ht="12.75">
      <c r="A28" s="22" t="s">
        <v>37</v>
      </c>
      <c r="B28" s="11" t="s">
        <v>301</v>
      </c>
      <c r="C28" s="46">
        <v>0</v>
      </c>
      <c r="D28" s="46">
        <v>0</v>
      </c>
    </row>
    <row r="29" spans="1:4" ht="12.75">
      <c r="A29" s="22" t="s">
        <v>38</v>
      </c>
      <c r="B29" s="11" t="s">
        <v>302</v>
      </c>
      <c r="C29" s="46">
        <v>0</v>
      </c>
      <c r="D29" s="46">
        <v>0</v>
      </c>
    </row>
    <row r="30" spans="1:4" ht="12.75">
      <c r="A30" s="22" t="s">
        <v>39</v>
      </c>
      <c r="B30" s="11" t="s">
        <v>303</v>
      </c>
      <c r="C30" s="46">
        <v>10558</v>
      </c>
      <c r="D30" s="46">
        <v>14044</v>
      </c>
    </row>
    <row r="31" spans="1:4" ht="12.75">
      <c r="A31" s="22" t="s">
        <v>40</v>
      </c>
      <c r="B31" s="22" t="s">
        <v>304</v>
      </c>
      <c r="C31" s="46">
        <v>0</v>
      </c>
      <c r="D31" s="46">
        <v>0</v>
      </c>
    </row>
    <row r="32" spans="1:4" ht="12.75">
      <c r="A32" s="22" t="s">
        <v>41</v>
      </c>
      <c r="B32" s="22" t="s">
        <v>305</v>
      </c>
      <c r="C32" s="51">
        <v>-931</v>
      </c>
      <c r="D32" s="46">
        <v>0</v>
      </c>
    </row>
    <row r="33" spans="1:4" ht="12.75">
      <c r="A33" s="22" t="s">
        <v>42</v>
      </c>
      <c r="B33" s="22" t="s">
        <v>306</v>
      </c>
      <c r="C33" s="46">
        <v>0</v>
      </c>
      <c r="D33" s="46">
        <v>0</v>
      </c>
    </row>
    <row r="34" spans="1:4" ht="12.75">
      <c r="A34" s="22" t="s">
        <v>43</v>
      </c>
      <c r="B34" s="22" t="s">
        <v>307</v>
      </c>
      <c r="C34" s="46">
        <v>0</v>
      </c>
      <c r="D34" s="46">
        <v>0</v>
      </c>
    </row>
    <row r="35" spans="1:4" ht="12.75">
      <c r="A35" s="22" t="s">
        <v>44</v>
      </c>
      <c r="B35" s="11" t="s">
        <v>308</v>
      </c>
      <c r="C35" s="46">
        <v>-931</v>
      </c>
      <c r="D35" s="46">
        <v>0</v>
      </c>
    </row>
    <row r="36" spans="1:4" ht="12.75">
      <c r="A36" s="22" t="s">
        <v>45</v>
      </c>
      <c r="B36" s="11" t="s">
        <v>309</v>
      </c>
      <c r="C36" s="46">
        <v>0</v>
      </c>
      <c r="D36" s="46">
        <v>0</v>
      </c>
    </row>
    <row r="37" spans="1:4" ht="12.75">
      <c r="A37" s="22" t="s">
        <v>46</v>
      </c>
      <c r="B37" s="11" t="s">
        <v>310</v>
      </c>
      <c r="C37" s="46">
        <v>9627</v>
      </c>
      <c r="D37" s="46">
        <v>14044</v>
      </c>
    </row>
    <row r="38" spans="1:4" ht="12.75">
      <c r="A38" s="22" t="s">
        <v>47</v>
      </c>
      <c r="B38" s="22" t="s">
        <v>311</v>
      </c>
      <c r="C38" s="46">
        <v>0</v>
      </c>
      <c r="D38" s="46">
        <v>0</v>
      </c>
    </row>
    <row r="39" spans="1:4" ht="12.75">
      <c r="A39" s="22"/>
      <c r="B39" s="22" t="s">
        <v>312</v>
      </c>
      <c r="C39" s="46">
        <v>0</v>
      </c>
      <c r="D39" s="46">
        <v>0</v>
      </c>
    </row>
    <row r="40" spans="1:4" ht="12.75">
      <c r="A40" s="22"/>
      <c r="B40" s="11" t="s">
        <v>313</v>
      </c>
      <c r="C40" s="46">
        <v>9627</v>
      </c>
      <c r="D40" s="46">
        <v>14044</v>
      </c>
    </row>
    <row r="41" spans="1:4" ht="12.75">
      <c r="A41" s="22"/>
      <c r="B41" s="22" t="s">
        <v>314</v>
      </c>
      <c r="C41" s="46">
        <v>0</v>
      </c>
      <c r="D41" s="46">
        <v>0</v>
      </c>
    </row>
    <row r="42" spans="1:4" ht="12.75">
      <c r="A42" s="22"/>
      <c r="B42" s="22" t="s">
        <v>315</v>
      </c>
      <c r="C42" s="51">
        <v>9627</v>
      </c>
      <c r="D42" s="51">
        <v>14044</v>
      </c>
    </row>
    <row r="43" spans="1:4" ht="12.75">
      <c r="A43" s="22"/>
      <c r="B43" s="22" t="s">
        <v>316</v>
      </c>
      <c r="C43" s="51">
        <v>9627</v>
      </c>
      <c r="D43" s="51">
        <v>14044</v>
      </c>
    </row>
    <row r="44" spans="1:4" ht="12.75">
      <c r="A44" s="22"/>
      <c r="B44" s="22" t="s">
        <v>317</v>
      </c>
      <c r="C44" s="46">
        <v>0</v>
      </c>
      <c r="D44" s="46">
        <v>0</v>
      </c>
    </row>
    <row r="45" spans="1:4" ht="12.75">
      <c r="A45" s="22"/>
      <c r="B45" s="22" t="s">
        <v>318</v>
      </c>
      <c r="C45" s="46">
        <v>0</v>
      </c>
      <c r="D45" s="46">
        <v>0</v>
      </c>
    </row>
    <row r="46" spans="1:4" ht="12.75">
      <c r="A46" s="22"/>
      <c r="B46" s="22" t="s">
        <v>319</v>
      </c>
      <c r="C46" s="46">
        <v>0</v>
      </c>
      <c r="D46" s="46">
        <v>0</v>
      </c>
    </row>
    <row r="47" spans="1:4" ht="12.75">
      <c r="A47" s="22"/>
      <c r="B47" s="22" t="s">
        <v>320</v>
      </c>
      <c r="C47" s="46">
        <v>0</v>
      </c>
      <c r="D47" s="46">
        <v>0</v>
      </c>
    </row>
  </sheetData>
  <mergeCells count="1"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D1" sqref="D1"/>
    </sheetView>
  </sheetViews>
  <sheetFormatPr defaultColWidth="9.140625" defaultRowHeight="12.75"/>
  <cols>
    <col min="2" max="2" width="67.00390625" style="0" customWidth="1"/>
    <col min="3" max="3" width="16.421875" style="0" customWidth="1"/>
    <col min="4" max="4" width="17.00390625" style="0" customWidth="1"/>
  </cols>
  <sheetData>
    <row r="1" spans="1:4" ht="12.75">
      <c r="A1" t="s">
        <v>0</v>
      </c>
      <c r="D1" s="5" t="s">
        <v>623</v>
      </c>
    </row>
    <row r="2" ht="12.75">
      <c r="A2" t="s">
        <v>1</v>
      </c>
    </row>
    <row r="3" ht="12.75">
      <c r="A3" t="s">
        <v>2</v>
      </c>
    </row>
    <row r="4" ht="12.75">
      <c r="I4" t="s">
        <v>4</v>
      </c>
    </row>
    <row r="6" spans="1:4" ht="12.75">
      <c r="A6" s="74" t="s">
        <v>3</v>
      </c>
      <c r="B6" s="74"/>
      <c r="C6" s="74"/>
      <c r="D6" s="74"/>
    </row>
    <row r="7" ht="12.75">
      <c r="D7" s="5" t="s">
        <v>4</v>
      </c>
    </row>
    <row r="8" spans="1:4" ht="12.75">
      <c r="A8" s="22"/>
      <c r="B8" s="22"/>
      <c r="C8" s="60" t="s">
        <v>7</v>
      </c>
      <c r="D8" s="60"/>
    </row>
    <row r="9" spans="1:4" ht="12.75">
      <c r="A9" s="22"/>
      <c r="B9" s="7" t="s">
        <v>8</v>
      </c>
      <c r="C9" s="7" t="s">
        <v>5</v>
      </c>
      <c r="D9" s="7" t="s">
        <v>6</v>
      </c>
    </row>
    <row r="10" spans="1:4" ht="12.75">
      <c r="A10" s="22" t="s">
        <v>20</v>
      </c>
      <c r="B10" s="22" t="s">
        <v>9</v>
      </c>
      <c r="C10" s="41">
        <v>0</v>
      </c>
      <c r="D10" s="41">
        <v>0</v>
      </c>
    </row>
    <row r="11" spans="1:4" ht="12.75">
      <c r="A11" s="22" t="s">
        <v>21</v>
      </c>
      <c r="B11" s="22" t="s">
        <v>10</v>
      </c>
      <c r="C11" s="41">
        <v>0</v>
      </c>
      <c r="D11" s="41">
        <v>0</v>
      </c>
    </row>
    <row r="12" spans="1:4" ht="12.75">
      <c r="A12" s="22" t="s">
        <v>22</v>
      </c>
      <c r="B12" s="22" t="s">
        <v>80</v>
      </c>
      <c r="C12" s="41">
        <v>0</v>
      </c>
      <c r="D12" s="41">
        <v>0</v>
      </c>
    </row>
    <row r="13" spans="1:4" ht="12.75">
      <c r="A13" s="22" t="s">
        <v>23</v>
      </c>
      <c r="B13" s="22" t="s">
        <v>81</v>
      </c>
      <c r="C13" s="51">
        <v>4452</v>
      </c>
      <c r="D13" s="35">
        <v>1727</v>
      </c>
    </row>
    <row r="14" spans="1:4" ht="12.75">
      <c r="A14" s="22" t="s">
        <v>24</v>
      </c>
      <c r="B14" s="22" t="s">
        <v>82</v>
      </c>
      <c r="C14" s="51"/>
      <c r="D14" s="35">
        <v>0</v>
      </c>
    </row>
    <row r="15" spans="1:4" ht="12.75">
      <c r="A15" s="22" t="s">
        <v>25</v>
      </c>
      <c r="B15" s="22" t="s">
        <v>83</v>
      </c>
      <c r="C15" s="51"/>
      <c r="D15" s="35">
        <v>0</v>
      </c>
    </row>
    <row r="16" spans="1:4" ht="12.75">
      <c r="A16" s="22" t="s">
        <v>26</v>
      </c>
      <c r="B16" s="39" t="s">
        <v>11</v>
      </c>
      <c r="C16" s="46">
        <v>4452</v>
      </c>
      <c r="D16" s="40">
        <v>1727</v>
      </c>
    </row>
    <row r="17" spans="1:4" ht="12.75">
      <c r="A17" s="22" t="s">
        <v>19</v>
      </c>
      <c r="B17" s="22" t="s">
        <v>84</v>
      </c>
      <c r="C17" s="51">
        <v>1843929</v>
      </c>
      <c r="D17" s="51">
        <v>2328408</v>
      </c>
    </row>
    <row r="18" spans="1:4" ht="12.75">
      <c r="A18" s="22" t="s">
        <v>27</v>
      </c>
      <c r="B18" s="22" t="s">
        <v>85</v>
      </c>
      <c r="C18" s="51">
        <v>6884</v>
      </c>
      <c r="D18" s="51">
        <v>31424</v>
      </c>
    </row>
    <row r="19" spans="1:4" ht="12.75">
      <c r="A19" s="22" t="s">
        <v>28</v>
      </c>
      <c r="B19" s="22" t="s">
        <v>86</v>
      </c>
      <c r="C19" s="35">
        <v>681</v>
      </c>
      <c r="D19" s="35">
        <v>541</v>
      </c>
    </row>
    <row r="20" spans="1:4" ht="12.75">
      <c r="A20" s="22" t="s">
        <v>29</v>
      </c>
      <c r="B20" s="22" t="s">
        <v>87</v>
      </c>
      <c r="C20" s="35">
        <v>0</v>
      </c>
      <c r="D20" s="35">
        <v>0</v>
      </c>
    </row>
    <row r="21" spans="1:4" ht="12.75">
      <c r="A21" s="22" t="s">
        <v>30</v>
      </c>
      <c r="B21" s="22" t="s">
        <v>88</v>
      </c>
      <c r="C21" s="35">
        <v>527097</v>
      </c>
      <c r="D21" s="35">
        <v>32004</v>
      </c>
    </row>
    <row r="22" spans="1:4" ht="12.75">
      <c r="A22" s="22" t="s">
        <v>31</v>
      </c>
      <c r="B22" s="22" t="s">
        <v>89</v>
      </c>
      <c r="C22" s="35">
        <v>0</v>
      </c>
      <c r="D22" s="35">
        <v>0</v>
      </c>
    </row>
    <row r="23" spans="1:4" ht="12.75">
      <c r="A23" s="22" t="s">
        <v>32</v>
      </c>
      <c r="B23" s="22" t="s">
        <v>90</v>
      </c>
      <c r="C23" s="35">
        <v>0</v>
      </c>
      <c r="D23" s="35">
        <v>0</v>
      </c>
    </row>
    <row r="24" spans="1:4" ht="12.75">
      <c r="A24" s="22" t="s">
        <v>33</v>
      </c>
      <c r="B24" s="22" t="s">
        <v>91</v>
      </c>
      <c r="C24" s="35">
        <v>0</v>
      </c>
      <c r="D24" s="35">
        <v>0</v>
      </c>
    </row>
    <row r="25" spans="1:4" ht="12.75">
      <c r="A25" s="22" t="s">
        <v>34</v>
      </c>
      <c r="B25" s="39" t="s">
        <v>12</v>
      </c>
      <c r="C25" s="40">
        <v>2378591</v>
      </c>
      <c r="D25" s="40">
        <v>2392377</v>
      </c>
    </row>
    <row r="26" spans="1:4" ht="12.75">
      <c r="A26" s="22" t="s">
        <v>35</v>
      </c>
      <c r="B26" s="22" t="s">
        <v>92</v>
      </c>
      <c r="C26" s="35">
        <v>29050</v>
      </c>
      <c r="D26" s="35">
        <v>8830</v>
      </c>
    </row>
    <row r="27" spans="1:4" ht="12.75">
      <c r="A27" s="22" t="s">
        <v>36</v>
      </c>
      <c r="B27" s="22" t="s">
        <v>93</v>
      </c>
      <c r="C27" s="35">
        <v>0</v>
      </c>
      <c r="D27" s="35">
        <v>0</v>
      </c>
    </row>
    <row r="28" spans="1:4" ht="12.75">
      <c r="A28" s="22" t="s">
        <v>37</v>
      </c>
      <c r="B28" s="22" t="s">
        <v>94</v>
      </c>
      <c r="C28" s="35">
        <v>0</v>
      </c>
      <c r="D28" s="35">
        <v>0</v>
      </c>
    </row>
    <row r="29" spans="1:4" ht="12.75">
      <c r="A29" s="22" t="s">
        <v>38</v>
      </c>
      <c r="B29" s="22" t="s">
        <v>95</v>
      </c>
      <c r="C29" s="35">
        <v>0</v>
      </c>
      <c r="D29" s="35">
        <v>0</v>
      </c>
    </row>
    <row r="30" spans="1:4" ht="12.75">
      <c r="A30" s="22" t="s">
        <v>39</v>
      </c>
      <c r="B30" s="22" t="s">
        <v>96</v>
      </c>
      <c r="C30" s="35">
        <v>0</v>
      </c>
      <c r="D30" s="35">
        <v>0</v>
      </c>
    </row>
    <row r="31" spans="1:4" ht="12.75">
      <c r="A31" s="22" t="s">
        <v>40</v>
      </c>
      <c r="B31" s="22" t="s">
        <v>97</v>
      </c>
      <c r="C31" s="35">
        <v>0</v>
      </c>
      <c r="D31" s="35">
        <v>0</v>
      </c>
    </row>
    <row r="32" spans="1:4" ht="12.75">
      <c r="A32" s="22" t="s">
        <v>41</v>
      </c>
      <c r="B32" s="39" t="s">
        <v>13</v>
      </c>
      <c r="C32" s="37">
        <v>29050</v>
      </c>
      <c r="D32" s="37">
        <v>8830</v>
      </c>
    </row>
    <row r="33" spans="1:4" ht="12.75">
      <c r="A33" s="22" t="s">
        <v>42</v>
      </c>
      <c r="B33" s="22" t="s">
        <v>98</v>
      </c>
      <c r="C33" s="35">
        <v>205739</v>
      </c>
      <c r="D33" s="35">
        <v>199322</v>
      </c>
    </row>
    <row r="34" spans="1:4" ht="12.75">
      <c r="A34" s="22" t="s">
        <v>43</v>
      </c>
      <c r="B34" s="22" t="s">
        <v>99</v>
      </c>
      <c r="C34" s="35">
        <v>0</v>
      </c>
      <c r="D34" s="35">
        <v>0</v>
      </c>
    </row>
    <row r="35" spans="1:4" ht="12.75">
      <c r="A35" s="22" t="s">
        <v>44</v>
      </c>
      <c r="B35" s="22" t="s">
        <v>100</v>
      </c>
      <c r="C35" s="35">
        <v>0</v>
      </c>
      <c r="D35" s="35">
        <v>0</v>
      </c>
    </row>
    <row r="36" spans="1:4" ht="12.75">
      <c r="A36" s="22" t="s">
        <v>45</v>
      </c>
      <c r="B36" s="22" t="s">
        <v>101</v>
      </c>
      <c r="C36" s="35">
        <v>0</v>
      </c>
      <c r="D36" s="35">
        <v>0</v>
      </c>
    </row>
    <row r="37" spans="1:4" ht="12.75">
      <c r="A37" s="22" t="s">
        <v>46</v>
      </c>
      <c r="B37" s="22" t="s">
        <v>102</v>
      </c>
      <c r="C37" s="35">
        <v>0</v>
      </c>
      <c r="D37" s="35">
        <v>0</v>
      </c>
    </row>
    <row r="38" spans="1:4" ht="12.75">
      <c r="A38" s="22" t="s">
        <v>47</v>
      </c>
      <c r="B38" s="39" t="s">
        <v>103</v>
      </c>
      <c r="C38" s="40">
        <v>205739</v>
      </c>
      <c r="D38" s="40">
        <v>199322</v>
      </c>
    </row>
    <row r="39" spans="1:4" ht="12.75">
      <c r="A39" s="22" t="s">
        <v>48</v>
      </c>
      <c r="B39" s="11" t="s">
        <v>210</v>
      </c>
      <c r="C39" s="37">
        <v>2617832</v>
      </c>
      <c r="D39" s="37">
        <v>2602256</v>
      </c>
    </row>
    <row r="40" spans="1:4" ht="12.75">
      <c r="A40" s="22" t="s">
        <v>49</v>
      </c>
      <c r="B40" s="22" t="s">
        <v>104</v>
      </c>
      <c r="C40" s="35">
        <v>292</v>
      </c>
      <c r="D40" s="35">
        <v>634</v>
      </c>
    </row>
    <row r="41" spans="1:4" ht="12.75">
      <c r="A41" s="22" t="s">
        <v>50</v>
      </c>
      <c r="B41" s="22" t="s">
        <v>105</v>
      </c>
      <c r="C41" s="35">
        <v>0</v>
      </c>
      <c r="D41" s="35">
        <v>0</v>
      </c>
    </row>
    <row r="42" spans="1:4" ht="12.75">
      <c r="A42" s="22" t="s">
        <v>51</v>
      </c>
      <c r="B42" s="22" t="s">
        <v>120</v>
      </c>
      <c r="C42" s="35">
        <v>0</v>
      </c>
      <c r="D42" s="35">
        <v>0</v>
      </c>
    </row>
    <row r="43" spans="1:4" ht="12.75">
      <c r="A43" s="22" t="s">
        <v>52</v>
      </c>
      <c r="B43" s="22" t="s">
        <v>106</v>
      </c>
      <c r="C43" s="35">
        <v>0</v>
      </c>
      <c r="D43" s="35">
        <v>0</v>
      </c>
    </row>
    <row r="44" spans="1:4" ht="12.75">
      <c r="A44" s="22" t="s">
        <v>53</v>
      </c>
      <c r="B44" s="22" t="s">
        <v>107</v>
      </c>
      <c r="C44" s="35">
        <v>0</v>
      </c>
      <c r="D44" s="35">
        <v>0</v>
      </c>
    </row>
    <row r="45" spans="1:4" ht="12.75">
      <c r="A45" s="22" t="s">
        <v>54</v>
      </c>
      <c r="B45" s="22" t="s">
        <v>108</v>
      </c>
      <c r="C45" s="35">
        <v>0</v>
      </c>
      <c r="D45" s="35">
        <v>0</v>
      </c>
    </row>
    <row r="46" spans="1:4" ht="12.75">
      <c r="A46" s="22" t="s">
        <v>55</v>
      </c>
      <c r="B46" s="39" t="s">
        <v>14</v>
      </c>
      <c r="C46" s="40">
        <v>292</v>
      </c>
      <c r="D46" s="40">
        <v>634</v>
      </c>
    </row>
    <row r="47" spans="1:4" ht="12.75">
      <c r="A47" s="22" t="s">
        <v>56</v>
      </c>
      <c r="B47" s="22" t="s">
        <v>109</v>
      </c>
      <c r="C47" s="35">
        <v>36519</v>
      </c>
      <c r="D47" s="35">
        <v>439</v>
      </c>
    </row>
    <row r="48" spans="1:4" ht="12.75">
      <c r="A48" s="22" t="s">
        <v>57</v>
      </c>
      <c r="B48" s="22" t="s">
        <v>110</v>
      </c>
      <c r="C48" s="35"/>
      <c r="D48" s="35">
        <v>25571</v>
      </c>
    </row>
    <row r="49" spans="1:4" ht="12.75">
      <c r="A49" s="22" t="s">
        <v>58</v>
      </c>
      <c r="B49" s="22" t="s">
        <v>111</v>
      </c>
      <c r="C49" s="35">
        <v>4800</v>
      </c>
      <c r="D49" s="35">
        <v>4100</v>
      </c>
    </row>
    <row r="50" spans="1:4" ht="12.75">
      <c r="A50" s="22" t="s">
        <v>59</v>
      </c>
      <c r="B50" s="22" t="s">
        <v>112</v>
      </c>
      <c r="C50" s="35">
        <v>2630</v>
      </c>
      <c r="D50" s="35">
        <v>3870</v>
      </c>
    </row>
    <row r="51" spans="1:4" ht="12.75">
      <c r="A51" s="22" t="s">
        <v>60</v>
      </c>
      <c r="B51" s="22" t="s">
        <v>117</v>
      </c>
      <c r="C51" s="35">
        <v>0</v>
      </c>
      <c r="D51" s="35">
        <v>0</v>
      </c>
    </row>
    <row r="52" spans="1:4" ht="12.75">
      <c r="A52" s="22" t="s">
        <v>61</v>
      </c>
      <c r="B52" s="22" t="s">
        <v>118</v>
      </c>
      <c r="C52" s="35">
        <v>0</v>
      </c>
      <c r="D52" s="35">
        <v>0</v>
      </c>
    </row>
    <row r="53" spans="1:4" ht="12.75">
      <c r="A53" s="22" t="s">
        <v>62</v>
      </c>
      <c r="B53" s="22" t="s">
        <v>119</v>
      </c>
      <c r="C53" s="35">
        <v>0</v>
      </c>
      <c r="D53" s="35">
        <v>0</v>
      </c>
    </row>
    <row r="54" spans="1:4" ht="12.75">
      <c r="A54" s="22" t="s">
        <v>63</v>
      </c>
      <c r="B54" s="22" t="s">
        <v>115</v>
      </c>
      <c r="C54" s="35">
        <v>0</v>
      </c>
      <c r="D54" s="35">
        <v>0</v>
      </c>
    </row>
    <row r="55" spans="1:4" ht="12.75">
      <c r="A55" s="22" t="s">
        <v>64</v>
      </c>
      <c r="B55" s="22" t="s">
        <v>114</v>
      </c>
      <c r="C55" s="35">
        <v>0</v>
      </c>
      <c r="D55" s="35">
        <v>0</v>
      </c>
    </row>
    <row r="56" spans="1:4" ht="12.75">
      <c r="A56" s="22" t="s">
        <v>65</v>
      </c>
      <c r="B56" s="22" t="s">
        <v>113</v>
      </c>
      <c r="C56" s="35">
        <v>0</v>
      </c>
      <c r="D56" s="35">
        <v>0</v>
      </c>
    </row>
    <row r="57" spans="1:4" ht="12.75">
      <c r="A57" s="22" t="s">
        <v>66</v>
      </c>
      <c r="B57" s="22" t="s">
        <v>116</v>
      </c>
      <c r="C57" s="35">
        <v>0</v>
      </c>
      <c r="D57" s="35">
        <v>0</v>
      </c>
    </row>
    <row r="58" spans="1:4" ht="12.75">
      <c r="A58" s="22" t="s">
        <v>67</v>
      </c>
      <c r="B58" s="39" t="s">
        <v>15</v>
      </c>
      <c r="C58" s="40">
        <v>43949</v>
      </c>
      <c r="D58" s="40">
        <v>33980</v>
      </c>
    </row>
    <row r="59" spans="1:4" ht="12.75">
      <c r="A59" s="22" t="s">
        <v>68</v>
      </c>
      <c r="B59" s="22" t="s">
        <v>16</v>
      </c>
      <c r="C59" s="35">
        <v>0</v>
      </c>
      <c r="D59" s="35">
        <v>0</v>
      </c>
    </row>
    <row r="60" spans="1:4" ht="12.75">
      <c r="A60" s="22" t="s">
        <v>69</v>
      </c>
      <c r="B60" s="22" t="s">
        <v>17</v>
      </c>
      <c r="C60" s="35">
        <v>0</v>
      </c>
      <c r="D60" s="35">
        <v>0</v>
      </c>
    </row>
    <row r="61" spans="1:4" ht="12.75">
      <c r="A61" s="22" t="s">
        <v>70</v>
      </c>
      <c r="B61" s="22" t="s">
        <v>18</v>
      </c>
      <c r="C61" s="35">
        <v>0</v>
      </c>
      <c r="D61" s="35">
        <v>0</v>
      </c>
    </row>
    <row r="62" spans="1:4" ht="12.75">
      <c r="A62" s="22" t="s">
        <v>71</v>
      </c>
      <c r="B62" s="22" t="s">
        <v>121</v>
      </c>
      <c r="C62" s="35">
        <v>0</v>
      </c>
      <c r="D62" s="35">
        <v>0</v>
      </c>
    </row>
    <row r="63" spans="1:4" ht="12.75">
      <c r="A63" s="22" t="s">
        <v>72</v>
      </c>
      <c r="B63" s="22" t="s">
        <v>122</v>
      </c>
      <c r="C63" s="35">
        <v>0</v>
      </c>
      <c r="D63" s="35">
        <v>0</v>
      </c>
    </row>
    <row r="64" spans="1:4" ht="12.75">
      <c r="A64" s="22" t="s">
        <v>73</v>
      </c>
      <c r="B64" s="22" t="s">
        <v>123</v>
      </c>
      <c r="C64" s="35">
        <v>0</v>
      </c>
      <c r="D64" s="35">
        <v>0</v>
      </c>
    </row>
    <row r="65" spans="1:4" ht="12.75">
      <c r="A65" s="22" t="s">
        <v>74</v>
      </c>
      <c r="B65" s="39" t="s">
        <v>124</v>
      </c>
      <c r="C65" s="35">
        <v>0</v>
      </c>
      <c r="D65" s="35">
        <v>0</v>
      </c>
    </row>
    <row r="66" spans="1:4" ht="12.75">
      <c r="A66" s="22" t="s">
        <v>75</v>
      </c>
      <c r="B66" s="22" t="s">
        <v>125</v>
      </c>
      <c r="C66" s="35">
        <v>365</v>
      </c>
      <c r="D66" s="35">
        <v>271</v>
      </c>
    </row>
    <row r="67" spans="1:4" ht="12.75">
      <c r="A67" s="22" t="s">
        <v>76</v>
      </c>
      <c r="B67" s="22" t="s">
        <v>126</v>
      </c>
      <c r="C67" s="35">
        <v>10</v>
      </c>
      <c r="D67" s="35">
        <v>205</v>
      </c>
    </row>
    <row r="68" spans="1:4" ht="12.75">
      <c r="A68" s="22" t="s">
        <v>77</v>
      </c>
      <c r="B68" s="22" t="s">
        <v>127</v>
      </c>
      <c r="C68" s="35">
        <v>0</v>
      </c>
      <c r="D68" s="35">
        <v>0</v>
      </c>
    </row>
    <row r="69" spans="1:4" ht="12.75">
      <c r="A69" s="22" t="s">
        <v>78</v>
      </c>
      <c r="B69" s="22" t="s">
        <v>128</v>
      </c>
      <c r="C69" s="35">
        <v>0</v>
      </c>
      <c r="D69" s="35">
        <v>0</v>
      </c>
    </row>
    <row r="70" spans="1:4" ht="12.75">
      <c r="A70" s="22" t="s">
        <v>79</v>
      </c>
      <c r="B70" s="39" t="s">
        <v>129</v>
      </c>
      <c r="C70" s="40">
        <v>375</v>
      </c>
      <c r="D70" s="40">
        <v>476</v>
      </c>
    </row>
    <row r="71" spans="1:4" ht="12.75">
      <c r="A71" s="22" t="s">
        <v>130</v>
      </c>
      <c r="B71" s="22" t="s">
        <v>204</v>
      </c>
      <c r="C71" s="35">
        <v>1414</v>
      </c>
      <c r="D71" s="35">
        <v>1111</v>
      </c>
    </row>
    <row r="72" spans="1:4" ht="12.75">
      <c r="A72" s="22" t="s">
        <v>131</v>
      </c>
      <c r="B72" s="22" t="s">
        <v>205</v>
      </c>
      <c r="C72" s="35">
        <v>11583</v>
      </c>
      <c r="D72" s="35">
        <v>12538</v>
      </c>
    </row>
    <row r="73" spans="1:4" ht="12.75">
      <c r="A73" s="22" t="s">
        <v>132</v>
      </c>
      <c r="B73" s="22" t="s">
        <v>206</v>
      </c>
      <c r="C73" s="35">
        <v>0</v>
      </c>
      <c r="D73" s="35">
        <v>0</v>
      </c>
    </row>
    <row r="74" spans="1:4" ht="12.75">
      <c r="A74" s="22" t="s">
        <v>133</v>
      </c>
      <c r="B74" s="22" t="s">
        <v>207</v>
      </c>
      <c r="C74" s="35">
        <v>0</v>
      </c>
      <c r="D74" s="35">
        <v>0</v>
      </c>
    </row>
    <row r="75" spans="1:4" ht="12.75">
      <c r="A75" s="22" t="s">
        <v>134</v>
      </c>
      <c r="B75" s="52" t="s">
        <v>208</v>
      </c>
      <c r="C75" s="53">
        <v>12997</v>
      </c>
      <c r="D75" s="53">
        <v>13649</v>
      </c>
    </row>
    <row r="76" spans="1:4" ht="12.75">
      <c r="A76" s="22" t="s">
        <v>135</v>
      </c>
      <c r="B76" s="11" t="s">
        <v>209</v>
      </c>
      <c r="C76" s="37">
        <v>57613</v>
      </c>
      <c r="D76" s="37">
        <v>48739</v>
      </c>
    </row>
    <row r="77" spans="1:4" ht="12.75">
      <c r="A77" s="22" t="s">
        <v>136</v>
      </c>
      <c r="B77" s="54" t="s">
        <v>277</v>
      </c>
      <c r="C77" s="37">
        <v>2675445</v>
      </c>
      <c r="D77" s="37">
        <v>2650995</v>
      </c>
    </row>
    <row r="78" spans="1:4" ht="12.75">
      <c r="A78" s="22"/>
      <c r="B78" s="7" t="s">
        <v>211</v>
      </c>
      <c r="C78" s="45"/>
      <c r="D78" s="45"/>
    </row>
    <row r="79" spans="1:4" ht="12.75">
      <c r="A79" s="22" t="s">
        <v>137</v>
      </c>
      <c r="B79" s="22" t="s">
        <v>212</v>
      </c>
      <c r="C79" s="35">
        <v>0</v>
      </c>
      <c r="D79" s="35">
        <v>0</v>
      </c>
    </row>
    <row r="80" spans="1:4" ht="12.75">
      <c r="A80" s="22" t="s">
        <v>138</v>
      </c>
      <c r="B80" s="22" t="s">
        <v>213</v>
      </c>
      <c r="C80" s="35">
        <v>0</v>
      </c>
      <c r="D80" s="35">
        <v>11688</v>
      </c>
    </row>
    <row r="81" spans="1:4" ht="12.75">
      <c r="A81" s="22" t="s">
        <v>139</v>
      </c>
      <c r="B81" s="39" t="s">
        <v>214</v>
      </c>
      <c r="C81" s="40">
        <v>11688</v>
      </c>
      <c r="D81" s="40">
        <v>11688</v>
      </c>
    </row>
    <row r="82" spans="1:4" ht="12.75">
      <c r="A82" s="22" t="s">
        <v>140</v>
      </c>
      <c r="B82" s="22" t="s">
        <v>215</v>
      </c>
      <c r="C82" s="35">
        <v>0</v>
      </c>
      <c r="D82" s="35">
        <v>0</v>
      </c>
    </row>
    <row r="83" spans="1:4" ht="12.75">
      <c r="A83" s="22" t="s">
        <v>141</v>
      </c>
      <c r="B83" s="22" t="s">
        <v>216</v>
      </c>
      <c r="C83" s="35">
        <v>0</v>
      </c>
      <c r="D83" s="35">
        <v>2010963</v>
      </c>
    </row>
    <row r="84" spans="1:4" ht="12.75">
      <c r="A84" s="22" t="s">
        <v>142</v>
      </c>
      <c r="B84" s="39" t="s">
        <v>217</v>
      </c>
      <c r="C84" s="40">
        <v>2080228</v>
      </c>
      <c r="D84" s="40">
        <v>2010963</v>
      </c>
    </row>
    <row r="85" spans="1:4" ht="12.75">
      <c r="A85" s="22" t="s">
        <v>143</v>
      </c>
      <c r="B85" s="22" t="s">
        <v>218</v>
      </c>
      <c r="C85" s="35">
        <v>0</v>
      </c>
      <c r="D85" s="35">
        <v>0</v>
      </c>
    </row>
    <row r="86" spans="1:4" ht="12.75">
      <c r="A86" s="22" t="s">
        <v>144</v>
      </c>
      <c r="B86" s="22" t="s">
        <v>219</v>
      </c>
      <c r="C86" s="35">
        <v>0</v>
      </c>
      <c r="D86" s="35">
        <v>0</v>
      </c>
    </row>
    <row r="87" spans="1:4" ht="12.75">
      <c r="A87" s="22" t="s">
        <v>145</v>
      </c>
      <c r="B87" s="22" t="s">
        <v>220</v>
      </c>
      <c r="C87" s="35">
        <v>0</v>
      </c>
      <c r="D87" s="35">
        <v>0</v>
      </c>
    </row>
    <row r="88" spans="1:4" ht="12.75">
      <c r="A88" s="22" t="s">
        <v>146</v>
      </c>
      <c r="B88" s="11" t="s">
        <v>221</v>
      </c>
      <c r="C88" s="37">
        <v>2091916</v>
      </c>
      <c r="D88" s="37">
        <v>2022651</v>
      </c>
    </row>
    <row r="89" spans="1:4" ht="12.75">
      <c r="A89" s="22" t="s">
        <v>147</v>
      </c>
      <c r="B89" s="22" t="s">
        <v>222</v>
      </c>
      <c r="C89" s="35">
        <v>10558</v>
      </c>
      <c r="D89" s="35">
        <v>14044</v>
      </c>
    </row>
    <row r="90" spans="1:4" ht="12.75">
      <c r="A90" s="22" t="s">
        <v>148</v>
      </c>
      <c r="B90" s="22" t="s">
        <v>279</v>
      </c>
      <c r="C90" s="35">
        <v>10558</v>
      </c>
      <c r="D90" s="35">
        <v>14044</v>
      </c>
    </row>
    <row r="91" spans="1:4" ht="12.75">
      <c r="A91" s="22" t="s">
        <v>149</v>
      </c>
      <c r="B91" s="22" t="s">
        <v>223</v>
      </c>
      <c r="C91" s="35">
        <v>0</v>
      </c>
      <c r="D91" s="35">
        <v>0</v>
      </c>
    </row>
    <row r="92" spans="1:4" ht="12.75">
      <c r="A92" s="22" t="s">
        <v>150</v>
      </c>
      <c r="B92" s="22" t="s">
        <v>224</v>
      </c>
      <c r="C92" s="35">
        <v>0</v>
      </c>
      <c r="D92" s="35">
        <v>0</v>
      </c>
    </row>
    <row r="93" spans="1:4" ht="12.75">
      <c r="A93" s="22" t="s">
        <v>151</v>
      </c>
      <c r="B93" s="22" t="s">
        <v>225</v>
      </c>
      <c r="C93" s="35">
        <v>0</v>
      </c>
      <c r="D93" s="35">
        <v>0</v>
      </c>
    </row>
    <row r="94" spans="1:4" ht="12.75">
      <c r="A94" s="22" t="s">
        <v>152</v>
      </c>
      <c r="B94" s="22" t="s">
        <v>226</v>
      </c>
      <c r="C94" s="35">
        <v>0</v>
      </c>
      <c r="D94" s="35">
        <v>0</v>
      </c>
    </row>
    <row r="95" spans="1:4" ht="12.75">
      <c r="A95" s="22" t="s">
        <v>153</v>
      </c>
      <c r="B95" s="22" t="s">
        <v>227</v>
      </c>
      <c r="C95" s="35">
        <v>0</v>
      </c>
      <c r="D95" s="35">
        <v>0</v>
      </c>
    </row>
    <row r="96" spans="1:4" ht="12.75">
      <c r="A96" s="22" t="s">
        <v>154</v>
      </c>
      <c r="B96" s="39" t="s">
        <v>228</v>
      </c>
      <c r="C96" s="40">
        <v>10558</v>
      </c>
      <c r="D96" s="40">
        <v>14044</v>
      </c>
    </row>
    <row r="97" spans="1:4" ht="12.75">
      <c r="A97" s="22" t="s">
        <v>155</v>
      </c>
      <c r="B97" s="22" t="s">
        <v>229</v>
      </c>
      <c r="C97" s="35">
        <v>0</v>
      </c>
      <c r="D97" s="35">
        <v>0</v>
      </c>
    </row>
    <row r="98" spans="1:4" ht="12.75">
      <c r="A98" s="22" t="s">
        <v>156</v>
      </c>
      <c r="B98" s="22" t="s">
        <v>234</v>
      </c>
      <c r="C98" s="35">
        <v>0</v>
      </c>
      <c r="D98" s="35">
        <v>0</v>
      </c>
    </row>
    <row r="99" spans="1:4" ht="12.75">
      <c r="A99" s="22" t="s">
        <v>157</v>
      </c>
      <c r="B99" s="22" t="s">
        <v>235</v>
      </c>
      <c r="C99" s="35">
        <v>0</v>
      </c>
      <c r="D99" s="35">
        <v>0</v>
      </c>
    </row>
    <row r="100" spans="1:4" ht="12.75">
      <c r="A100" s="22" t="s">
        <v>158</v>
      </c>
      <c r="B100" s="22" t="s">
        <v>230</v>
      </c>
      <c r="C100" s="35">
        <v>0</v>
      </c>
      <c r="D100" s="35">
        <v>0</v>
      </c>
    </row>
    <row r="101" spans="1:4" ht="12.75">
      <c r="A101" s="22" t="s">
        <v>159</v>
      </c>
      <c r="B101" s="22" t="s">
        <v>231</v>
      </c>
      <c r="C101" s="35">
        <v>0</v>
      </c>
      <c r="D101" s="35">
        <v>0</v>
      </c>
    </row>
    <row r="102" spans="1:4" ht="12.75">
      <c r="A102" s="22" t="s">
        <v>160</v>
      </c>
      <c r="B102" s="22" t="s">
        <v>232</v>
      </c>
      <c r="C102" s="35">
        <v>0</v>
      </c>
      <c r="D102" s="35">
        <v>0</v>
      </c>
    </row>
    <row r="103" spans="1:4" ht="12.75">
      <c r="A103" s="22" t="s">
        <v>161</v>
      </c>
      <c r="B103" s="39" t="s">
        <v>233</v>
      </c>
      <c r="C103" s="35">
        <v>0</v>
      </c>
      <c r="D103" s="35">
        <v>0</v>
      </c>
    </row>
    <row r="104" spans="1:4" ht="12.75">
      <c r="A104" s="22" t="s">
        <v>162</v>
      </c>
      <c r="B104" s="11" t="s">
        <v>236</v>
      </c>
      <c r="C104" s="37">
        <v>10558</v>
      </c>
      <c r="D104" s="37">
        <v>14044</v>
      </c>
    </row>
    <row r="105" spans="1:4" ht="12.75">
      <c r="A105" s="22" t="s">
        <v>163</v>
      </c>
      <c r="B105" s="22" t="s">
        <v>237</v>
      </c>
      <c r="C105" s="35">
        <v>0</v>
      </c>
      <c r="D105" s="35">
        <v>0</v>
      </c>
    </row>
    <row r="106" spans="1:4" ht="12.75">
      <c r="A106" s="22" t="s">
        <v>164</v>
      </c>
      <c r="B106" s="22" t="s">
        <v>238</v>
      </c>
      <c r="C106" s="35">
        <v>0</v>
      </c>
      <c r="D106" s="35">
        <v>0</v>
      </c>
    </row>
    <row r="107" spans="1:4" ht="12.75">
      <c r="A107" s="22" t="s">
        <v>165</v>
      </c>
      <c r="B107" s="22" t="s">
        <v>239</v>
      </c>
      <c r="C107" s="35">
        <v>0</v>
      </c>
      <c r="D107" s="35">
        <v>0</v>
      </c>
    </row>
    <row r="108" spans="1:4" ht="12.75">
      <c r="A108" s="22" t="s">
        <v>166</v>
      </c>
      <c r="B108" s="22" t="s">
        <v>240</v>
      </c>
      <c r="C108" s="35">
        <v>385904</v>
      </c>
      <c r="D108" s="35">
        <v>462952</v>
      </c>
    </row>
    <row r="109" spans="1:4" ht="12.75">
      <c r="A109" s="22" t="s">
        <v>167</v>
      </c>
      <c r="B109" s="22" t="s">
        <v>241</v>
      </c>
      <c r="C109" s="35">
        <v>0</v>
      </c>
      <c r="D109" s="35">
        <v>0</v>
      </c>
    </row>
    <row r="110" spans="1:4" ht="12.75">
      <c r="A110" s="22" t="s">
        <v>168</v>
      </c>
      <c r="B110" s="22" t="s">
        <v>242</v>
      </c>
      <c r="C110" s="35">
        <v>3024</v>
      </c>
      <c r="D110" s="35">
        <v>2016</v>
      </c>
    </row>
    <row r="111" spans="1:4" ht="12.75">
      <c r="A111" s="22" t="s">
        <v>169</v>
      </c>
      <c r="B111" s="39" t="s">
        <v>243</v>
      </c>
      <c r="C111" s="35">
        <v>388928</v>
      </c>
      <c r="D111" s="35">
        <v>464968</v>
      </c>
    </row>
    <row r="112" spans="1:4" ht="12.75">
      <c r="A112" s="22" t="s">
        <v>170</v>
      </c>
      <c r="B112" s="22" t="s">
        <v>244</v>
      </c>
      <c r="C112" s="35">
        <v>0</v>
      </c>
      <c r="D112" s="35">
        <v>0</v>
      </c>
    </row>
    <row r="113" spans="1:4" ht="12.75">
      <c r="A113" s="22" t="s">
        <v>171</v>
      </c>
      <c r="B113" s="22" t="s">
        <v>245</v>
      </c>
      <c r="C113" s="35">
        <v>60263</v>
      </c>
      <c r="D113" s="35">
        <v>67621</v>
      </c>
    </row>
    <row r="114" spans="1:4" ht="12.75">
      <c r="A114" s="22" t="s">
        <v>172</v>
      </c>
      <c r="B114" s="22" t="s">
        <v>246</v>
      </c>
      <c r="C114" s="35">
        <v>0</v>
      </c>
      <c r="D114" s="35">
        <v>0</v>
      </c>
    </row>
    <row r="115" spans="1:4" ht="12.75">
      <c r="A115" s="22" t="s">
        <v>173</v>
      </c>
      <c r="B115" s="22" t="s">
        <v>247</v>
      </c>
      <c r="C115" s="35">
        <v>67008</v>
      </c>
      <c r="D115" s="35">
        <v>2024</v>
      </c>
    </row>
    <row r="116" spans="1:4" ht="12.75">
      <c r="A116" s="22" t="s">
        <v>174</v>
      </c>
      <c r="B116" s="22" t="s">
        <v>248</v>
      </c>
      <c r="C116" s="35">
        <v>54283</v>
      </c>
      <c r="D116" s="35">
        <v>0</v>
      </c>
    </row>
    <row r="117" spans="1:4" ht="12.75">
      <c r="A117" s="22" t="s">
        <v>175</v>
      </c>
      <c r="B117" s="22" t="s">
        <v>249</v>
      </c>
      <c r="C117" s="35">
        <v>12725</v>
      </c>
      <c r="D117" s="35">
        <v>2024</v>
      </c>
    </row>
    <row r="118" spans="1:4" ht="12.75">
      <c r="A118" s="22" t="s">
        <v>176</v>
      </c>
      <c r="B118" s="22" t="s">
        <v>250</v>
      </c>
      <c r="C118" s="35">
        <v>53958</v>
      </c>
      <c r="D118" s="35">
        <v>79606</v>
      </c>
    </row>
    <row r="119" spans="1:4" ht="12.75">
      <c r="A119" s="22" t="s">
        <v>177</v>
      </c>
      <c r="B119" s="22" t="s">
        <v>251</v>
      </c>
      <c r="C119" s="35">
        <v>0</v>
      </c>
      <c r="D119" s="35">
        <v>0</v>
      </c>
    </row>
    <row r="120" spans="1:4" ht="12.75">
      <c r="A120" s="22" t="s">
        <v>178</v>
      </c>
      <c r="B120" s="22" t="s">
        <v>252</v>
      </c>
      <c r="C120" s="35">
        <v>0</v>
      </c>
      <c r="D120" s="35">
        <v>0</v>
      </c>
    </row>
    <row r="121" spans="1:4" ht="12.75">
      <c r="A121" s="22" t="s">
        <v>179</v>
      </c>
      <c r="B121" s="22" t="s">
        <v>253</v>
      </c>
      <c r="C121" s="35">
        <v>10719</v>
      </c>
      <c r="D121" s="35">
        <v>0</v>
      </c>
    </row>
    <row r="122" spans="1:4" ht="12.75">
      <c r="A122" s="22" t="s">
        <v>180</v>
      </c>
      <c r="B122" s="22" t="s">
        <v>254</v>
      </c>
      <c r="C122" s="35">
        <v>0</v>
      </c>
      <c r="D122" s="35">
        <v>21563</v>
      </c>
    </row>
    <row r="123" spans="1:4" ht="12.75">
      <c r="A123" s="22" t="s">
        <v>181</v>
      </c>
      <c r="B123" s="22" t="s">
        <v>255</v>
      </c>
      <c r="C123" s="35">
        <v>0</v>
      </c>
      <c r="D123" s="35">
        <v>0</v>
      </c>
    </row>
    <row r="124" spans="1:4" ht="12.75">
      <c r="A124" s="22" t="s">
        <v>182</v>
      </c>
      <c r="B124" s="22" t="s">
        <v>256</v>
      </c>
      <c r="C124" s="35">
        <v>0</v>
      </c>
      <c r="D124" s="35">
        <v>0</v>
      </c>
    </row>
    <row r="125" spans="1:4" ht="12.75">
      <c r="A125" s="22" t="s">
        <v>183</v>
      </c>
      <c r="B125" s="22" t="s">
        <v>257</v>
      </c>
      <c r="C125" s="35">
        <v>0</v>
      </c>
      <c r="D125" s="35">
        <v>0</v>
      </c>
    </row>
    <row r="126" spans="1:4" ht="12.75">
      <c r="A126" s="22" t="s">
        <v>184</v>
      </c>
      <c r="B126" s="22" t="s">
        <v>258</v>
      </c>
      <c r="C126" s="35">
        <v>0</v>
      </c>
      <c r="D126" s="35">
        <v>0</v>
      </c>
    </row>
    <row r="127" spans="1:4" ht="12.75">
      <c r="A127" s="22" t="s">
        <v>185</v>
      </c>
      <c r="B127" s="22" t="s">
        <v>259</v>
      </c>
      <c r="C127" s="35">
        <v>0</v>
      </c>
      <c r="D127" s="35">
        <v>0</v>
      </c>
    </row>
    <row r="128" spans="1:4" ht="12.75">
      <c r="A128" s="22" t="s">
        <v>186</v>
      </c>
      <c r="B128" s="22" t="s">
        <v>260</v>
      </c>
      <c r="C128" s="35">
        <v>0</v>
      </c>
      <c r="D128" s="35">
        <v>0</v>
      </c>
    </row>
    <row r="129" spans="1:4" ht="12.75">
      <c r="A129" s="22" t="s">
        <v>187</v>
      </c>
      <c r="B129" s="22" t="s">
        <v>261</v>
      </c>
      <c r="C129" s="35">
        <v>0</v>
      </c>
      <c r="D129" s="35">
        <v>0</v>
      </c>
    </row>
    <row r="130" spans="1:4" ht="12.75">
      <c r="A130" s="22" t="s">
        <v>188</v>
      </c>
      <c r="B130" s="22" t="s">
        <v>262</v>
      </c>
      <c r="C130" s="35">
        <v>0</v>
      </c>
      <c r="D130" s="35">
        <v>0</v>
      </c>
    </row>
    <row r="131" spans="1:4" ht="12.75">
      <c r="A131" s="22" t="s">
        <v>189</v>
      </c>
      <c r="B131" s="22" t="s">
        <v>263</v>
      </c>
      <c r="C131" s="35">
        <v>0</v>
      </c>
      <c r="D131" s="35">
        <v>0</v>
      </c>
    </row>
    <row r="132" spans="1:4" ht="12.75">
      <c r="A132" s="22" t="s">
        <v>190</v>
      </c>
      <c r="B132" s="22" t="s">
        <v>264</v>
      </c>
      <c r="C132" s="35">
        <v>0</v>
      </c>
      <c r="D132" s="35">
        <v>0</v>
      </c>
    </row>
    <row r="133" spans="1:4" ht="12.75">
      <c r="A133" s="22" t="s">
        <v>191</v>
      </c>
      <c r="B133" s="22" t="s">
        <v>265</v>
      </c>
      <c r="C133" s="35">
        <v>0</v>
      </c>
      <c r="D133" s="35">
        <v>0</v>
      </c>
    </row>
    <row r="134" spans="1:4" ht="12.75">
      <c r="A134" s="22" t="s">
        <v>192</v>
      </c>
      <c r="B134" s="22" t="s">
        <v>266</v>
      </c>
      <c r="C134" s="35">
        <v>43239</v>
      </c>
      <c r="D134" s="35">
        <v>58037</v>
      </c>
    </row>
    <row r="135" spans="1:4" ht="12.75">
      <c r="A135" s="22" t="s">
        <v>193</v>
      </c>
      <c r="B135" s="22" t="s">
        <v>267</v>
      </c>
      <c r="C135" s="35">
        <v>0</v>
      </c>
      <c r="D135" s="35">
        <v>0</v>
      </c>
    </row>
    <row r="136" spans="1:4" ht="12.75">
      <c r="A136" s="22" t="s">
        <v>194</v>
      </c>
      <c r="B136" s="39" t="s">
        <v>268</v>
      </c>
      <c r="C136" s="40">
        <v>181229</v>
      </c>
      <c r="D136" s="40">
        <v>149251</v>
      </c>
    </row>
    <row r="137" spans="1:4" ht="12.75">
      <c r="A137" s="22" t="s">
        <v>195</v>
      </c>
      <c r="B137" s="22" t="s">
        <v>269</v>
      </c>
      <c r="C137" s="35">
        <v>0</v>
      </c>
      <c r="D137" s="35">
        <v>81</v>
      </c>
    </row>
    <row r="138" spans="1:4" ht="12.75">
      <c r="A138" s="22" t="s">
        <v>196</v>
      </c>
      <c r="B138" s="22" t="s">
        <v>270</v>
      </c>
      <c r="C138" s="35">
        <v>2814</v>
      </c>
      <c r="D138" s="35">
        <v>0</v>
      </c>
    </row>
    <row r="139" spans="1:4" ht="12.75">
      <c r="A139" s="22" t="s">
        <v>197</v>
      </c>
      <c r="B139" s="22" t="s">
        <v>271</v>
      </c>
      <c r="C139" s="35">
        <v>0</v>
      </c>
      <c r="D139" s="35">
        <v>0</v>
      </c>
    </row>
    <row r="140" spans="1:4" ht="12.75">
      <c r="A140" s="22" t="s">
        <v>198</v>
      </c>
      <c r="B140" s="22" t="s">
        <v>272</v>
      </c>
      <c r="C140" s="35">
        <v>0</v>
      </c>
      <c r="D140" s="35">
        <v>0</v>
      </c>
    </row>
    <row r="141" spans="1:4" ht="12.75">
      <c r="A141" s="22" t="s">
        <v>199</v>
      </c>
      <c r="B141" s="22" t="s">
        <v>273</v>
      </c>
      <c r="C141" s="35">
        <v>0</v>
      </c>
      <c r="D141" s="35">
        <v>0</v>
      </c>
    </row>
    <row r="142" spans="1:4" ht="12.75">
      <c r="A142" s="22" t="s">
        <v>200</v>
      </c>
      <c r="B142" s="22" t="s">
        <v>274</v>
      </c>
      <c r="C142" s="35">
        <v>0</v>
      </c>
      <c r="D142" s="35">
        <v>0</v>
      </c>
    </row>
    <row r="143" spans="1:4" ht="12.75">
      <c r="A143" s="22" t="s">
        <v>201</v>
      </c>
      <c r="B143" s="39" t="s">
        <v>275</v>
      </c>
      <c r="C143" s="40">
        <v>2814</v>
      </c>
      <c r="D143" s="40">
        <v>81</v>
      </c>
    </row>
    <row r="144" spans="1:4" ht="12.75">
      <c r="A144" s="22" t="s">
        <v>202</v>
      </c>
      <c r="B144" s="11" t="s">
        <v>276</v>
      </c>
      <c r="C144" s="37">
        <v>572971</v>
      </c>
      <c r="D144" s="37">
        <v>614300</v>
      </c>
    </row>
    <row r="145" spans="1:4" ht="12.75">
      <c r="A145" s="22" t="s">
        <v>203</v>
      </c>
      <c r="B145" s="11" t="s">
        <v>278</v>
      </c>
      <c r="C145" s="37">
        <v>2675445</v>
      </c>
      <c r="D145" s="37">
        <v>2650995</v>
      </c>
    </row>
  </sheetData>
  <mergeCells count="2">
    <mergeCell ref="C8:D8"/>
    <mergeCell ref="A6:D6"/>
  </mergeCells>
  <printOptions/>
  <pageMargins left="0.75" right="0.75" top="1" bottom="1" header="0.5" footer="0.5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4">
      <selection activeCell="E25" sqref="E25"/>
    </sheetView>
  </sheetViews>
  <sheetFormatPr defaultColWidth="9.140625" defaultRowHeight="12.75"/>
  <cols>
    <col min="2" max="2" width="22.140625" style="0" customWidth="1"/>
    <col min="3" max="3" width="12.140625" style="0" customWidth="1"/>
    <col min="4" max="4" width="16.421875" style="0" customWidth="1"/>
    <col min="5" max="6" width="14.7109375" style="0" customWidth="1"/>
    <col min="7" max="10" width="12.57421875" style="0" bestFit="1" customWidth="1"/>
    <col min="11" max="12" width="13.7109375" style="0" bestFit="1" customWidth="1"/>
  </cols>
  <sheetData>
    <row r="1" spans="1:12" ht="12.75">
      <c r="A1" s="1" t="s">
        <v>0</v>
      </c>
      <c r="B1" s="1"/>
      <c r="L1" s="5" t="s">
        <v>624</v>
      </c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6" spans="1:12" ht="12.75">
      <c r="A6" s="74" t="s">
        <v>586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8" spans="5:12" ht="12.75">
      <c r="E8" s="48"/>
      <c r="F8" s="48"/>
      <c r="L8" s="5" t="s">
        <v>4</v>
      </c>
    </row>
    <row r="9" spans="1:12" ht="12.75">
      <c r="A9" s="90"/>
      <c r="B9" s="86" t="s">
        <v>587</v>
      </c>
      <c r="C9" s="86" t="s">
        <v>588</v>
      </c>
      <c r="D9" s="86" t="s">
        <v>589</v>
      </c>
      <c r="E9" s="65" t="s">
        <v>590</v>
      </c>
      <c r="F9" s="14"/>
      <c r="G9" s="84" t="s">
        <v>591</v>
      </c>
      <c r="H9" s="84"/>
      <c r="I9" s="84"/>
      <c r="J9" s="84"/>
      <c r="K9" s="84"/>
      <c r="L9" s="86" t="s">
        <v>357</v>
      </c>
    </row>
    <row r="10" spans="1:12" ht="38.25">
      <c r="A10" s="91"/>
      <c r="B10" s="86"/>
      <c r="C10" s="86"/>
      <c r="D10" s="86"/>
      <c r="E10" s="65"/>
      <c r="F10" s="14" t="s">
        <v>602</v>
      </c>
      <c r="G10" s="7">
        <v>2012</v>
      </c>
      <c r="H10" s="7">
        <v>2013</v>
      </c>
      <c r="I10" s="7">
        <v>2014</v>
      </c>
      <c r="J10" s="7">
        <v>2015</v>
      </c>
      <c r="K10" s="49" t="s">
        <v>603</v>
      </c>
      <c r="L10" s="87"/>
    </row>
    <row r="11" spans="1:12" ht="12.75">
      <c r="A11" s="30" t="s">
        <v>20</v>
      </c>
      <c r="B11" s="22" t="s">
        <v>592</v>
      </c>
      <c r="C11" s="25">
        <v>130000</v>
      </c>
      <c r="D11" s="25">
        <v>50800</v>
      </c>
      <c r="E11" s="25">
        <v>14400</v>
      </c>
      <c r="F11" s="25">
        <f>(D11-E11)</f>
        <v>36400</v>
      </c>
      <c r="G11" s="25">
        <v>14400</v>
      </c>
      <c r="H11" s="25">
        <v>14400</v>
      </c>
      <c r="I11" s="25">
        <v>7600</v>
      </c>
      <c r="J11" s="25"/>
      <c r="K11" s="25"/>
      <c r="L11" s="25">
        <v>36400</v>
      </c>
    </row>
    <row r="12" spans="1:12" ht="12.75">
      <c r="A12" s="30" t="s">
        <v>21</v>
      </c>
      <c r="B12" s="22" t="s">
        <v>593</v>
      </c>
      <c r="C12" s="25">
        <v>60030</v>
      </c>
      <c r="D12" s="25">
        <v>36590</v>
      </c>
      <c r="E12" s="25">
        <v>5860</v>
      </c>
      <c r="F12" s="25">
        <f aca="true" t="shared" si="0" ref="F12:F22">(D12-E12)</f>
        <v>30730</v>
      </c>
      <c r="G12" s="25">
        <v>5860</v>
      </c>
      <c r="H12" s="25">
        <v>5860</v>
      </c>
      <c r="I12" s="25">
        <v>5860</v>
      </c>
      <c r="J12" s="25">
        <v>5860</v>
      </c>
      <c r="K12" s="25">
        <v>7290</v>
      </c>
      <c r="L12" s="25">
        <v>30730</v>
      </c>
    </row>
    <row r="13" spans="1:12" ht="12.75">
      <c r="A13" s="30" t="s">
        <v>22</v>
      </c>
      <c r="B13" s="22" t="s">
        <v>594</v>
      </c>
      <c r="C13" s="25">
        <v>37015</v>
      </c>
      <c r="D13" s="25">
        <v>32577</v>
      </c>
      <c r="E13" s="25">
        <v>2320</v>
      </c>
      <c r="F13" s="25">
        <f t="shared" si="0"/>
        <v>30257</v>
      </c>
      <c r="G13" s="25">
        <v>2320</v>
      </c>
      <c r="H13" s="25">
        <v>2320</v>
      </c>
      <c r="I13" s="25">
        <v>2320</v>
      </c>
      <c r="J13" s="25">
        <v>2320</v>
      </c>
      <c r="K13" s="25">
        <v>20977</v>
      </c>
      <c r="L13" s="25">
        <f>SUM(G13:K13)</f>
        <v>30257</v>
      </c>
    </row>
    <row r="14" spans="1:12" ht="12.75">
      <c r="A14" s="30" t="s">
        <v>23</v>
      </c>
      <c r="B14" s="22" t="s">
        <v>595</v>
      </c>
      <c r="C14" s="25">
        <v>60000</v>
      </c>
      <c r="D14" s="25">
        <v>52960</v>
      </c>
      <c r="E14" s="25">
        <v>3520</v>
      </c>
      <c r="F14" s="25">
        <f t="shared" si="0"/>
        <v>49440</v>
      </c>
      <c r="G14" s="25">
        <v>3520</v>
      </c>
      <c r="H14" s="25">
        <v>3520</v>
      </c>
      <c r="I14" s="25">
        <v>3520</v>
      </c>
      <c r="J14" s="25">
        <v>3520</v>
      </c>
      <c r="K14" s="25">
        <v>35360</v>
      </c>
      <c r="L14" s="25">
        <f>SUM(G14:K14)</f>
        <v>49440</v>
      </c>
    </row>
    <row r="15" spans="1:12" ht="12.75">
      <c r="A15" s="30" t="s">
        <v>24</v>
      </c>
      <c r="B15" s="22" t="s">
        <v>596</v>
      </c>
      <c r="C15" s="25">
        <v>40000</v>
      </c>
      <c r="D15" s="25">
        <v>35280</v>
      </c>
      <c r="E15" s="25">
        <v>2320</v>
      </c>
      <c r="F15" s="25">
        <f t="shared" si="0"/>
        <v>32960</v>
      </c>
      <c r="G15" s="25">
        <v>2320</v>
      </c>
      <c r="H15" s="25">
        <v>2320</v>
      </c>
      <c r="I15" s="25">
        <v>2320</v>
      </c>
      <c r="J15" s="25">
        <v>2320</v>
      </c>
      <c r="K15" s="25">
        <v>23680</v>
      </c>
      <c r="L15" s="25">
        <f aca="true" t="shared" si="1" ref="L15:L21">SUM(G15:K15)</f>
        <v>32960</v>
      </c>
    </row>
    <row r="16" spans="1:12" ht="12.75">
      <c r="A16" s="30" t="s">
        <v>25</v>
      </c>
      <c r="B16" s="22" t="s">
        <v>595</v>
      </c>
      <c r="C16" s="25">
        <v>39090</v>
      </c>
      <c r="D16" s="25">
        <v>23996</v>
      </c>
      <c r="E16" s="25">
        <v>1432</v>
      </c>
      <c r="F16" s="25">
        <f t="shared" si="0"/>
        <v>22564</v>
      </c>
      <c r="G16" s="25">
        <v>1432</v>
      </c>
      <c r="H16" s="25">
        <v>1432</v>
      </c>
      <c r="I16" s="25">
        <v>1432</v>
      </c>
      <c r="J16" s="25">
        <v>1432</v>
      </c>
      <c r="K16" s="25">
        <v>16836</v>
      </c>
      <c r="L16" s="25">
        <f t="shared" si="1"/>
        <v>22564</v>
      </c>
    </row>
    <row r="17" spans="1:12" ht="12.75">
      <c r="A17" s="30" t="s">
        <v>26</v>
      </c>
      <c r="B17" s="22" t="s">
        <v>597</v>
      </c>
      <c r="C17" s="25">
        <v>160000</v>
      </c>
      <c r="D17" s="25">
        <v>155362</v>
      </c>
      <c r="E17" s="25">
        <v>9260</v>
      </c>
      <c r="F17" s="25">
        <f t="shared" si="0"/>
        <v>146102</v>
      </c>
      <c r="G17" s="25">
        <v>9260</v>
      </c>
      <c r="H17" s="25">
        <v>9260</v>
      </c>
      <c r="I17" s="25">
        <v>9260</v>
      </c>
      <c r="J17" s="25">
        <v>9260</v>
      </c>
      <c r="K17" s="25">
        <v>109062</v>
      </c>
      <c r="L17" s="25">
        <f t="shared" si="1"/>
        <v>146102</v>
      </c>
    </row>
    <row r="18" spans="1:12" ht="12.75">
      <c r="A18" s="30" t="s">
        <v>19</v>
      </c>
      <c r="B18" s="22" t="s">
        <v>598</v>
      </c>
      <c r="C18" s="25">
        <v>15000</v>
      </c>
      <c r="D18" s="25">
        <v>14565</v>
      </c>
      <c r="E18" s="25">
        <v>870</v>
      </c>
      <c r="F18" s="25">
        <f t="shared" si="0"/>
        <v>13695</v>
      </c>
      <c r="G18" s="25">
        <v>870</v>
      </c>
      <c r="H18" s="25">
        <v>870</v>
      </c>
      <c r="I18" s="25">
        <v>870</v>
      </c>
      <c r="J18" s="25">
        <v>870</v>
      </c>
      <c r="K18" s="25">
        <v>10215</v>
      </c>
      <c r="L18" s="25">
        <f t="shared" si="1"/>
        <v>13695</v>
      </c>
    </row>
    <row r="19" spans="1:12" ht="12.75">
      <c r="A19" s="30" t="s">
        <v>27</v>
      </c>
      <c r="B19" s="22" t="s">
        <v>599</v>
      </c>
      <c r="C19" s="25">
        <v>40000</v>
      </c>
      <c r="D19" s="25">
        <v>40000</v>
      </c>
      <c r="E19" s="25"/>
      <c r="F19" s="25">
        <f t="shared" si="0"/>
        <v>40000</v>
      </c>
      <c r="G19" s="25">
        <v>2360</v>
      </c>
      <c r="H19" s="25">
        <v>2360</v>
      </c>
      <c r="I19" s="25">
        <v>2360</v>
      </c>
      <c r="J19" s="25">
        <v>2360</v>
      </c>
      <c r="K19" s="25">
        <v>30560</v>
      </c>
      <c r="L19" s="25">
        <f t="shared" si="1"/>
        <v>40000</v>
      </c>
    </row>
    <row r="20" spans="1:12" ht="12.75">
      <c r="A20" s="30" t="s">
        <v>28</v>
      </c>
      <c r="B20" s="22" t="s">
        <v>600</v>
      </c>
      <c r="C20" s="25">
        <v>30000</v>
      </c>
      <c r="D20" s="25">
        <v>30000</v>
      </c>
      <c r="E20" s="25">
        <v>6666</v>
      </c>
      <c r="F20" s="25">
        <f t="shared" si="0"/>
        <v>23334</v>
      </c>
      <c r="G20" s="25">
        <v>6666</v>
      </c>
      <c r="H20" s="25">
        <v>6666</v>
      </c>
      <c r="I20" s="25">
        <v>6666</v>
      </c>
      <c r="J20" s="25">
        <v>3336</v>
      </c>
      <c r="K20" s="25"/>
      <c r="L20" s="25">
        <f t="shared" si="1"/>
        <v>23334</v>
      </c>
    </row>
    <row r="21" spans="1:12" ht="12.75">
      <c r="A21" s="30" t="s">
        <v>29</v>
      </c>
      <c r="B21" s="22" t="s">
        <v>601</v>
      </c>
      <c r="C21" s="25">
        <v>50000</v>
      </c>
      <c r="D21" s="25">
        <v>45470</v>
      </c>
      <c r="E21" s="25">
        <v>8000</v>
      </c>
      <c r="F21" s="25">
        <f t="shared" si="0"/>
        <v>37470</v>
      </c>
      <c r="G21" s="25">
        <v>8000</v>
      </c>
      <c r="H21" s="25">
        <v>8000</v>
      </c>
      <c r="I21" s="25">
        <v>8000</v>
      </c>
      <c r="J21" s="25">
        <v>8000</v>
      </c>
      <c r="K21" s="25">
        <v>5470</v>
      </c>
      <c r="L21" s="25">
        <f t="shared" si="1"/>
        <v>37470</v>
      </c>
    </row>
    <row r="22" spans="1:12" ht="12.75">
      <c r="A22" s="30"/>
      <c r="B22" s="11" t="s">
        <v>357</v>
      </c>
      <c r="C22" s="24">
        <f>SUM(C11:C21)</f>
        <v>661135</v>
      </c>
      <c r="D22" s="24">
        <f>SUM(D11:D21)</f>
        <v>517600</v>
      </c>
      <c r="E22" s="24">
        <f>SUM(E11:E21)</f>
        <v>54648</v>
      </c>
      <c r="F22" s="24">
        <f t="shared" si="0"/>
        <v>462952</v>
      </c>
      <c r="G22" s="24">
        <f aca="true" t="shared" si="2" ref="G22:L22">SUM(G11:G21)</f>
        <v>57008</v>
      </c>
      <c r="H22" s="24">
        <f t="shared" si="2"/>
        <v>57008</v>
      </c>
      <c r="I22" s="24">
        <f t="shared" si="2"/>
        <v>50208</v>
      </c>
      <c r="J22" s="24">
        <f t="shared" si="2"/>
        <v>39278</v>
      </c>
      <c r="K22" s="24">
        <f t="shared" si="2"/>
        <v>259450</v>
      </c>
      <c r="L22" s="24">
        <f t="shared" si="2"/>
        <v>462952</v>
      </c>
    </row>
    <row r="24" spans="2:4" ht="12.75">
      <c r="B24" t="s">
        <v>565</v>
      </c>
      <c r="C24" s="61">
        <v>60000</v>
      </c>
      <c r="D24" s="61">
        <v>53621</v>
      </c>
    </row>
    <row r="25" spans="2:4" ht="12.75">
      <c r="B25" t="s">
        <v>564</v>
      </c>
      <c r="C25" s="61">
        <v>14000</v>
      </c>
      <c r="D25" s="61">
        <v>14000</v>
      </c>
    </row>
  </sheetData>
  <mergeCells count="8">
    <mergeCell ref="G9:K9"/>
    <mergeCell ref="L9:L10"/>
    <mergeCell ref="A6:L6"/>
    <mergeCell ref="A9:A10"/>
    <mergeCell ref="B9:B10"/>
    <mergeCell ref="C9:C10"/>
    <mergeCell ref="D9:D10"/>
    <mergeCell ref="E9:E10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</dc:creator>
  <cp:keywords/>
  <dc:description/>
  <cp:lastModifiedBy>Pénzügy</cp:lastModifiedBy>
  <cp:lastPrinted>2011-04-15T06:52:29Z</cp:lastPrinted>
  <dcterms:created xsi:type="dcterms:W3CDTF">2011-04-03T09:20:33Z</dcterms:created>
  <dcterms:modified xsi:type="dcterms:W3CDTF">2011-04-15T09:13:50Z</dcterms:modified>
  <cp:category/>
  <cp:version/>
  <cp:contentType/>
  <cp:contentStatus/>
</cp:coreProperties>
</file>